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6576\Documents\"/>
    </mc:Choice>
  </mc:AlternateContent>
  <xr:revisionPtr revIDLastSave="0" documentId="8_{9AC4CD24-E2C7-4FE8-BB21-33066E3BCDA0}" xr6:coauthVersionLast="33" xr6:coauthVersionMax="33" xr10:uidLastSave="{00000000-0000-0000-0000-000000000000}"/>
  <bookViews>
    <workbookView xWindow="32760" yWindow="32760" windowWidth="15345" windowHeight="5325" xr2:uid="{00000000-000D-0000-FFFF-FFFF00000000}"/>
  </bookViews>
  <sheets>
    <sheet name="ROV" sheetId="8" r:id="rId1"/>
    <sheet name=" Fotos - Mapas" sheetId="9" r:id="rId2"/>
    <sheet name="Croqui de Acesso" sheetId="10" r:id="rId3"/>
    <sheet name="Dados" sheetId="6" state="hidden" r:id="rId4"/>
  </sheets>
  <definedNames>
    <definedName name="AC">Dados!$M$469:$M$490</definedName>
    <definedName name="Acre">Dados!$E$3:$E$12</definedName>
    <definedName name="Agencias">Dados!$R$3:$R$124</definedName>
    <definedName name="AM">Dados!$M$296:$M$368</definedName>
    <definedName name="AP">Dados!$M$372:$M$387</definedName>
    <definedName name="_xlnm.Print_Area" localSheetId="1">' Fotos - Mapas'!$B$2:$AD$67</definedName>
    <definedName name="_xlnm.Print_Area" localSheetId="2">'Croqui de Acesso'!$B$2:$AD$67</definedName>
    <definedName name="_xlnm.Print_Area" localSheetId="0">ROV!$D$9:$AF$75</definedName>
    <definedName name="Especial">Dados!$K$3:$K$4</definedName>
    <definedName name="IT_1">ROV!$A$36</definedName>
    <definedName name="IT_2">ROV!$A$45</definedName>
    <definedName name="IT_3">ROV!$A$42</definedName>
    <definedName name="IT_4">ROV!$A$51</definedName>
    <definedName name="ListaAC">Dados!$E$45:$E$67</definedName>
    <definedName name="ListaMA">Dados!$H$45:$H$262</definedName>
    <definedName name="ListaMT">Dados!$G$45:$G$162</definedName>
    <definedName name="ListaPA">Dados!$C$45:$C$227</definedName>
    <definedName name="ListaRO">Dados!$I$45:$I$100</definedName>
    <definedName name="ListaTO">Dados!$J$45:$J$184</definedName>
    <definedName name="MA">Dados!$M$494:$M$710</definedName>
    <definedName name="Maranhão">Dados!$H$3:$H$14</definedName>
    <definedName name="Mato_Grosso">Dados!$G$3:$G$11</definedName>
    <definedName name="Modalidade2">Dados!$W$128:$W$153</definedName>
    <definedName name="MPO_Micro_Empresa">Dados!$W$200</definedName>
    <definedName name="MT">Dados!$M$714:$M$852</definedName>
    <definedName name="PA">Dados!$M$4:$M$146</definedName>
    <definedName name="PARÁ_I">Dados!$C$3:$C$21</definedName>
    <definedName name="Pará_II">Dados!$D$3:$D$13</definedName>
    <definedName name="Pará_III">Dados!$D$16:$D$31</definedName>
    <definedName name="Porte_Tipo">Dados!$W$52:$W$56</definedName>
    <definedName name="Porte_Tipo2">Dados!$W$59:$W$62</definedName>
    <definedName name="Porte_Tipo4">Dados!$W$93:$W$99</definedName>
    <definedName name="Porte_Tipo5">Dados!$W$103:$W$121</definedName>
    <definedName name="Porte_Tipo6">Dados!$W$247:$W$263</definedName>
    <definedName name="Porte_Tipo7">Dados!$W$157:$W$162</definedName>
    <definedName name="Porte_Tipo8">Dados!$W$279:$W$280</definedName>
    <definedName name="Programa_modalidade_nao_rural_MEI">Dados!$W$193:$W$198</definedName>
    <definedName name="Programa_modalidade_nao_rural1">Dados!$W$20:$W$44</definedName>
    <definedName name="Programa_modalidade_nao_rural2">Dados!$W$64:$W$82</definedName>
    <definedName name="Programa_modalidade_nao_rural3">Dados!$W$167:$W$191</definedName>
    <definedName name="Programa_modalidade_nao_rural4">Dados!$W$202:$W$227</definedName>
    <definedName name="Programa_modalidade_nao_rural5">Dados!$W$19</definedName>
    <definedName name="Programa_modalidade_nao_rural6">Dados!$W$166:$W$191</definedName>
    <definedName name="Programa_modalidade_rural">Dados!$W$3:$W$17</definedName>
    <definedName name="Programa_modalidade_rural2">Dados!$X$3:$X$13</definedName>
    <definedName name="RO">Dados!$M$391:$M$447</definedName>
    <definedName name="RR">Dados!$M$451:$M$465</definedName>
    <definedName name="SUPERINTENDENCIAS">Dados!$B$10:$B$18</definedName>
    <definedName name="Tipo_garantia">Dados!$W$88:$W$90</definedName>
    <definedName name="Tipo_Pleito1">Dados!$W$269:$W$273</definedName>
    <definedName name="Tipo_Pleito2">Dados!$W$275</definedName>
    <definedName name="TO">Dados!$M$150:$M$292</definedName>
  </definedNames>
  <calcPr calcId="179017"/>
</workbook>
</file>

<file path=xl/calcChain.xml><?xml version="1.0" encoding="utf-8"?>
<calcChain xmlns="http://schemas.openxmlformats.org/spreadsheetml/2006/main">
  <c r="AB49" i="8" l="1"/>
  <c r="AB40" i="8"/>
  <c r="AB48" i="8"/>
  <c r="AB39" i="8"/>
  <c r="C8" i="10"/>
  <c r="C8" i="9"/>
  <c r="C66" i="9"/>
  <c r="V70" i="8"/>
  <c r="V69" i="8"/>
  <c r="C65" i="9"/>
  <c r="AB50" i="8"/>
  <c r="AB47" i="8"/>
  <c r="AB46" i="8"/>
  <c r="AB41" i="8"/>
  <c r="AB38" i="8"/>
  <c r="AB37" i="8"/>
  <c r="AB32" i="8"/>
  <c r="AB31" i="8"/>
  <c r="AB30" i="8"/>
  <c r="AB29" i="8"/>
  <c r="C66" i="10"/>
  <c r="AA7" i="8"/>
  <c r="T63" i="10" s="1"/>
  <c r="C6" i="9"/>
  <c r="C6" i="10"/>
  <c r="C65" i="10"/>
  <c r="C7" i="10"/>
  <c r="C7" i="9"/>
  <c r="O55" i="8"/>
  <c r="AB33" i="8"/>
  <c r="AB42" i="8"/>
  <c r="AB51" i="8"/>
  <c r="O57" i="8" s="1"/>
  <c r="W67" i="8" l="1"/>
  <c r="O56" i="8"/>
  <c r="W55" i="8" s="1"/>
  <c r="T63" i="9"/>
  <c r="E67" i="8" l="1"/>
  <c r="N53" i="8"/>
  <c r="L11" i="8"/>
  <c r="AF7" i="6"/>
  <c r="AG7" i="6" s="1"/>
  <c r="AH7" i="6" s="1"/>
  <c r="AX7" i="6" l="1"/>
  <c r="BA6" i="6"/>
  <c r="BA7" i="6" s="1"/>
  <c r="AP7" i="6"/>
  <c r="AV6" i="6"/>
  <c r="AV7" i="6" s="1"/>
  <c r="BA8" i="6"/>
  <c r="AT8" i="6"/>
  <c r="AN7" i="6"/>
  <c r="AL7" i="6"/>
  <c r="AW6" i="6"/>
  <c r="AW7" i="6" s="1"/>
  <c r="AW8" i="6"/>
  <c r="AZ8" i="6"/>
  <c r="AZ6" i="6"/>
  <c r="AZ7" i="6" s="1"/>
  <c r="AH16" i="6" s="1"/>
  <c r="AS6" i="6"/>
  <c r="AS7" i="6" s="1"/>
  <c r="AO7" i="6"/>
  <c r="AJ7" i="6"/>
  <c r="AT6" i="6"/>
  <c r="AT7" i="6" s="1"/>
  <c r="AY7" i="6"/>
  <c r="AK7" i="6"/>
  <c r="AV8" i="6"/>
  <c r="AR6" i="6"/>
  <c r="AR7" i="6" s="1"/>
  <c r="AE17" i="6" l="1"/>
  <c r="AR8" i="6"/>
  <c r="AH14" i="6"/>
  <c r="AE14" i="6"/>
  <c r="AH15" i="6"/>
  <c r="AE15" i="6" s="1"/>
  <c r="AE10" i="6"/>
  <c r="AE9" i="6" s="1"/>
  <c r="AI7" i="6" s="1"/>
  <c r="AH12" i="6"/>
  <c r="AE12" i="6"/>
  <c r="AH11" i="6"/>
  <c r="AE16" i="6"/>
  <c r="AE13" i="6"/>
  <c r="AE11" i="6" l="1"/>
</calcChain>
</file>

<file path=xl/sharedStrings.xml><?xml version="1.0" encoding="utf-8"?>
<sst xmlns="http://schemas.openxmlformats.org/spreadsheetml/2006/main" count="5134" uniqueCount="2942">
  <si>
    <t>Especificação</t>
  </si>
  <si>
    <t>Valor Unit.</t>
  </si>
  <si>
    <t>Valor</t>
  </si>
  <si>
    <t>TOTAL</t>
  </si>
  <si>
    <t>Terra Nua</t>
  </si>
  <si>
    <t>Cobertura Vegetal</t>
  </si>
  <si>
    <t>Benfeitorias</t>
  </si>
  <si>
    <t>Outras</t>
  </si>
  <si>
    <t>Visto/Parecer do Comitê de Crédito da Agência</t>
  </si>
  <si>
    <t>Unid</t>
  </si>
  <si>
    <t>Qtde</t>
  </si>
  <si>
    <t>Valor Unitário</t>
  </si>
  <si>
    <t>Total</t>
  </si>
  <si>
    <t>_________________________________________________</t>
  </si>
  <si>
    <t>um</t>
  </si>
  <si>
    <t>onze</t>
  </si>
  <si>
    <t>cento</t>
  </si>
  <si>
    <t>cem</t>
  </si>
  <si>
    <t>dez</t>
  </si>
  <si>
    <t xml:space="preserve"> mil</t>
  </si>
  <si>
    <t xml:space="preserve"> e </t>
  </si>
  <si>
    <t>.</t>
  </si>
  <si>
    <t>,</t>
  </si>
  <si>
    <t>dois</t>
  </si>
  <si>
    <t>doze</t>
  </si>
  <si>
    <t>duzentos</t>
  </si>
  <si>
    <t>vinte</t>
  </si>
  <si>
    <t xml:space="preserve"> milhão</t>
  </si>
  <si>
    <t>três</t>
  </si>
  <si>
    <t>treze</t>
  </si>
  <si>
    <t>trezentos</t>
  </si>
  <si>
    <t>trinta</t>
  </si>
  <si>
    <t xml:space="preserve"> milhões</t>
  </si>
  <si>
    <t>quatro</t>
  </si>
  <si>
    <t>quatorze</t>
  </si>
  <si>
    <t>quatrocentos</t>
  </si>
  <si>
    <t>quarenta</t>
  </si>
  <si>
    <t xml:space="preserve"> centavo</t>
  </si>
  <si>
    <t>cinco</t>
  </si>
  <si>
    <t>quinze</t>
  </si>
  <si>
    <t>quinhentos</t>
  </si>
  <si>
    <t>cinquenta</t>
  </si>
  <si>
    <t xml:space="preserve"> centavos</t>
  </si>
  <si>
    <t>seis</t>
  </si>
  <si>
    <t>dezesseis</t>
  </si>
  <si>
    <t>seiscentos</t>
  </si>
  <si>
    <t>sessenta</t>
  </si>
  <si>
    <t xml:space="preserve"> real</t>
  </si>
  <si>
    <t>sete</t>
  </si>
  <si>
    <t>dezessete</t>
  </si>
  <si>
    <t>setecentos</t>
  </si>
  <si>
    <t>setenta</t>
  </si>
  <si>
    <t xml:space="preserve"> de real</t>
  </si>
  <si>
    <t>oito</t>
  </si>
  <si>
    <t>dezoito</t>
  </si>
  <si>
    <t>oitocentos</t>
  </si>
  <si>
    <t>oitenta</t>
  </si>
  <si>
    <t xml:space="preserve"> reais</t>
  </si>
  <si>
    <t>nove</t>
  </si>
  <si>
    <t>dezenove</t>
  </si>
  <si>
    <t>novecentos</t>
  </si>
  <si>
    <t>noventa</t>
  </si>
  <si>
    <t xml:space="preserve"> de reais</t>
  </si>
  <si>
    <t>UD</t>
  </si>
  <si>
    <t>DZ</t>
  </si>
  <si>
    <t>CT</t>
  </si>
  <si>
    <t>DZ2</t>
  </si>
  <si>
    <t>SUPERINTENDÊNCIA</t>
  </si>
  <si>
    <t>PARÁ I</t>
  </si>
  <si>
    <t>Pará II</t>
  </si>
  <si>
    <t>Acre</t>
  </si>
  <si>
    <t>Amazonas</t>
  </si>
  <si>
    <t>Mato_Grosso</t>
  </si>
  <si>
    <t>Maranhão</t>
  </si>
  <si>
    <t>Rondônia</t>
  </si>
  <si>
    <t>Tocantins</t>
  </si>
  <si>
    <t>Especial</t>
  </si>
  <si>
    <t>P  A  R  Á   (143 mun)</t>
  </si>
  <si>
    <t>Super</t>
  </si>
  <si>
    <t>Ag</t>
  </si>
  <si>
    <t>CodAg</t>
  </si>
  <si>
    <t>Pará I</t>
  </si>
  <si>
    <t>Abaetetuba</t>
  </si>
  <si>
    <t>Alenquer</t>
  </si>
  <si>
    <t>Boca do Acre</t>
  </si>
  <si>
    <t>Boa vista</t>
  </si>
  <si>
    <t>Barra do Garças</t>
  </si>
  <si>
    <t>Alto Parnaíba</t>
  </si>
  <si>
    <t>Ariquemes</t>
  </si>
  <si>
    <t>Araguaçu</t>
  </si>
  <si>
    <t>São Paulo</t>
  </si>
  <si>
    <t>ListaPA</t>
  </si>
  <si>
    <t>CodPA</t>
  </si>
  <si>
    <t>SUPER-PA 1</t>
  </si>
  <si>
    <t>002-7</t>
  </si>
  <si>
    <t>PA</t>
  </si>
  <si>
    <t>Pará III</t>
  </si>
  <si>
    <t>Ananindeua - Cidade Nova</t>
  </si>
  <si>
    <t>Altamira</t>
  </si>
  <si>
    <t>Brasileia</t>
  </si>
  <si>
    <t>Caracaraí</t>
  </si>
  <si>
    <t>Cáceres</t>
  </si>
  <si>
    <t>Bacabal</t>
  </si>
  <si>
    <t>Buritis</t>
  </si>
  <si>
    <t>Araguaina</t>
  </si>
  <si>
    <t>Brasília</t>
  </si>
  <si>
    <t>0560-3</t>
  </si>
  <si>
    <t>SUPER-PA 2</t>
  </si>
  <si>
    <t>103-1</t>
  </si>
  <si>
    <t>Belem - Centro</t>
  </si>
  <si>
    <t>Itaituba</t>
  </si>
  <si>
    <t>Cruzeiro do Sul</t>
  </si>
  <si>
    <t>Carauarí</t>
  </si>
  <si>
    <t>Cuiabá</t>
  </si>
  <si>
    <t>Balsas</t>
  </si>
  <si>
    <t>Cacoal</t>
  </si>
  <si>
    <t>Araguatins</t>
  </si>
  <si>
    <t>Abel Figueiredo</t>
  </si>
  <si>
    <t>5125-5</t>
  </si>
  <si>
    <t>SUPER-TO</t>
  </si>
  <si>
    <t>Almas</t>
  </si>
  <si>
    <t>132-5</t>
  </si>
  <si>
    <t>TO</t>
  </si>
  <si>
    <t>Belem - Pedreira</t>
  </si>
  <si>
    <t>Monte Alegre</t>
  </si>
  <si>
    <t>Feijó</t>
  </si>
  <si>
    <t>Coari</t>
  </si>
  <si>
    <t>Guiratinga</t>
  </si>
  <si>
    <t>Carolina</t>
  </si>
  <si>
    <t>Cerejeiras</t>
  </si>
  <si>
    <t>Colinas do Tocantins</t>
  </si>
  <si>
    <t>Acará</t>
  </si>
  <si>
    <t>0792-4</t>
  </si>
  <si>
    <t>004-3</t>
  </si>
  <si>
    <t>Mato Grosso</t>
  </si>
  <si>
    <t>Belém - Reduto</t>
  </si>
  <si>
    <t>Novo Progresso</t>
  </si>
  <si>
    <t>Plácido de Castro</t>
  </si>
  <si>
    <t>Humaitá</t>
  </si>
  <si>
    <t>Lucas do Rio Verde</t>
  </si>
  <si>
    <t>Caxias</t>
  </si>
  <si>
    <t>Extrema</t>
  </si>
  <si>
    <t>Dianópolis</t>
  </si>
  <si>
    <t>Afuá</t>
  </si>
  <si>
    <t>1186-2</t>
  </si>
  <si>
    <t>SUPER-MA</t>
  </si>
  <si>
    <t>088-4</t>
  </si>
  <si>
    <t>MA</t>
  </si>
  <si>
    <t>Bragança</t>
  </si>
  <si>
    <t>Obidos</t>
  </si>
  <si>
    <t>Rio Branco - Centro</t>
  </si>
  <si>
    <t>Itacoatiara</t>
  </si>
  <si>
    <t>Rondonópolis</t>
  </si>
  <si>
    <t>Coroatá</t>
  </si>
  <si>
    <t>Guajara Mirim</t>
  </si>
  <si>
    <t>Guaraí</t>
  </si>
  <si>
    <t>Água Azul do Norte</t>
  </si>
  <si>
    <t>5115-2</t>
  </si>
  <si>
    <t>Ananindeua Cidade Nova</t>
  </si>
  <si>
    <t>124-4</t>
  </si>
  <si>
    <t>Ananindeua</t>
  </si>
  <si>
    <t>Completa</t>
  </si>
  <si>
    <t>Cametá</t>
  </si>
  <si>
    <t>Pacajá</t>
  </si>
  <si>
    <t>Rio Branco - Av. Ceará</t>
  </si>
  <si>
    <t>Manacapuru</t>
  </si>
  <si>
    <t>Estreito</t>
  </si>
  <si>
    <t>Jaru</t>
  </si>
  <si>
    <t>Gurupi</t>
  </si>
  <si>
    <t>1690-8</t>
  </si>
  <si>
    <t>196-4</t>
  </si>
  <si>
    <t>Capanema</t>
  </si>
  <si>
    <t>Placas-PAA</t>
  </si>
  <si>
    <t>Sena Madureira</t>
  </si>
  <si>
    <t>Manaus - Centro</t>
  </si>
  <si>
    <t>Sinop</t>
  </si>
  <si>
    <t>Imperatriz</t>
  </si>
  <si>
    <t>Ji-paraná</t>
  </si>
  <si>
    <t>Miracema do Tocantins</t>
  </si>
  <si>
    <t>Almeirim</t>
  </si>
  <si>
    <t>2122-3</t>
  </si>
  <si>
    <t>126-0</t>
  </si>
  <si>
    <t>Castanhal</t>
  </si>
  <si>
    <t>Rurópolis</t>
  </si>
  <si>
    <t>Tarauacá</t>
  </si>
  <si>
    <t>Manaus - Sete de Setembro</t>
  </si>
  <si>
    <t>Tangara da Serra</t>
  </si>
  <si>
    <t>Pinheiro</t>
  </si>
  <si>
    <t>Pimenta Bueno</t>
  </si>
  <si>
    <t>Miranorte</t>
  </si>
  <si>
    <t>2561-4</t>
  </si>
  <si>
    <t>167-8</t>
  </si>
  <si>
    <t>Icoaraci</t>
  </si>
  <si>
    <t>Santarém</t>
  </si>
  <si>
    <t>Xapurí</t>
  </si>
  <si>
    <t>Manaus - Cachoeirinha</t>
  </si>
  <si>
    <t>Santa Inês</t>
  </si>
  <si>
    <t>Porto Velho</t>
  </si>
  <si>
    <t>Natividade</t>
  </si>
  <si>
    <t>Anajás</t>
  </si>
  <si>
    <t>3024-5</t>
  </si>
  <si>
    <t>SUPER-RO</t>
  </si>
  <si>
    <t>100-7</t>
  </si>
  <si>
    <t>RO</t>
  </si>
  <si>
    <t>Igarapé Miri</t>
  </si>
  <si>
    <t>Uruará</t>
  </si>
  <si>
    <t>Maués</t>
  </si>
  <si>
    <t>São Luis Centro</t>
  </si>
  <si>
    <t>Porto Velho - P. Machado</t>
  </si>
  <si>
    <t>Palmas</t>
  </si>
  <si>
    <t>3475-3</t>
  </si>
  <si>
    <t>005-1</t>
  </si>
  <si>
    <t>Laranjal do Jarí</t>
  </si>
  <si>
    <t>Parintins</t>
  </si>
  <si>
    <t>Vitoria do Mearim-PAA</t>
  </si>
  <si>
    <t>Rolim de Moura</t>
  </si>
  <si>
    <t>Palmas - Girassóis</t>
  </si>
  <si>
    <t>Anapu</t>
  </si>
  <si>
    <t>5656-6</t>
  </si>
  <si>
    <t>006-0</t>
  </si>
  <si>
    <t>Macapá</t>
  </si>
  <si>
    <t>Tefé</t>
  </si>
  <si>
    <t>São Miguel do Guaporé</t>
  </si>
  <si>
    <t>Paraiso do Tocantins</t>
  </si>
  <si>
    <t>Augusto Correa</t>
  </si>
  <si>
    <t>4068-2</t>
  </si>
  <si>
    <t>SUPER-MT</t>
  </si>
  <si>
    <t>067-1</t>
  </si>
  <si>
    <t>MT</t>
  </si>
  <si>
    <t>Paragominas</t>
  </si>
  <si>
    <t>Canaã dos Carajás</t>
  </si>
  <si>
    <t>Vilhena</t>
  </si>
  <si>
    <t>Pedro Afonso</t>
  </si>
  <si>
    <t>Aurora do Pará</t>
  </si>
  <si>
    <t>5137-2</t>
  </si>
  <si>
    <t>Belém Centro</t>
  </si>
  <si>
    <t>007-8</t>
  </si>
  <si>
    <t>Belém</t>
  </si>
  <si>
    <t>Santana</t>
  </si>
  <si>
    <t>Carajás</t>
  </si>
  <si>
    <t>Porto Nacional</t>
  </si>
  <si>
    <t>Aveiro</t>
  </si>
  <si>
    <t>0676-7</t>
  </si>
  <si>
    <t>Belém Pedreira</t>
  </si>
  <si>
    <t>070-1</t>
  </si>
  <si>
    <t>São Miguel do Guamá</t>
  </si>
  <si>
    <t>Conceição do Araguaia</t>
  </si>
  <si>
    <t>Tocantinópolis</t>
  </si>
  <si>
    <t>Bagre</t>
  </si>
  <si>
    <t>0765-6</t>
  </si>
  <si>
    <t>Belém Reduto</t>
  </si>
  <si>
    <t>128-7</t>
  </si>
  <si>
    <t>Soure</t>
  </si>
  <si>
    <t>Dom Eliseu</t>
  </si>
  <si>
    <t>Xambioá</t>
  </si>
  <si>
    <t>Baião</t>
  </si>
  <si>
    <t>1111-6</t>
  </si>
  <si>
    <t>SUPER-AM</t>
  </si>
  <si>
    <t>009-4</t>
  </si>
  <si>
    <t>RR</t>
  </si>
  <si>
    <t>Tailândia</t>
  </si>
  <si>
    <t>Eldorado dos Carajás</t>
  </si>
  <si>
    <t>Bannach</t>
  </si>
  <si>
    <t>5129-3</t>
  </si>
  <si>
    <t>106-6</t>
  </si>
  <si>
    <t>AM</t>
  </si>
  <si>
    <t>Tome Açu</t>
  </si>
  <si>
    <t>Jacundá</t>
  </si>
  <si>
    <t>Barcarena</t>
  </si>
  <si>
    <t>1548-0</t>
  </si>
  <si>
    <t>108-2</t>
  </si>
  <si>
    <t>Marabá</t>
  </si>
  <si>
    <t>0581-6</t>
  </si>
  <si>
    <t>SUPER-AC</t>
  </si>
  <si>
    <t>Brasiléia</t>
  </si>
  <si>
    <t>012-4</t>
  </si>
  <si>
    <t>AC</t>
  </si>
  <si>
    <t>Marabá - Cidade Nova</t>
  </si>
  <si>
    <t>Bel Terra</t>
  </si>
  <si>
    <t>5657-3</t>
  </si>
  <si>
    <t>134-1</t>
  </si>
  <si>
    <t>Novo Repartimento</t>
  </si>
  <si>
    <t>Benevides</t>
  </si>
  <si>
    <t>1184-8</t>
  </si>
  <si>
    <t>014-0</t>
  </si>
  <si>
    <t>Nova Ipixuna-PAA</t>
  </si>
  <si>
    <t>Bom Jesus do Tocantins</t>
  </si>
  <si>
    <t>4472-9</t>
  </si>
  <si>
    <t>099-0</t>
  </si>
  <si>
    <t>Redenção</t>
  </si>
  <si>
    <t>Bonito</t>
  </si>
  <si>
    <t>1764-6</t>
  </si>
  <si>
    <t>015-9</t>
  </si>
  <si>
    <t>Rondon do Pará</t>
  </si>
  <si>
    <t>Braganca</t>
  </si>
  <si>
    <t>2245-9</t>
  </si>
  <si>
    <t>169-4</t>
  </si>
  <si>
    <t>São Felix do Xingu</t>
  </si>
  <si>
    <t>Brasil Novo</t>
  </si>
  <si>
    <t>5121-7</t>
  </si>
  <si>
    <t>016-7</t>
  </si>
  <si>
    <t>Tucumã</t>
  </si>
  <si>
    <t>Brejo Grande do Araguaia</t>
  </si>
  <si>
    <t>4473-6</t>
  </si>
  <si>
    <t>Caracarai</t>
  </si>
  <si>
    <t>095-7</t>
  </si>
  <si>
    <t>Tucuruí</t>
  </si>
  <si>
    <t>Breu Branco</t>
  </si>
  <si>
    <t>5088-5</t>
  </si>
  <si>
    <t>117-1</t>
  </si>
  <si>
    <t>Xinguara</t>
  </si>
  <si>
    <t>Breves</t>
  </si>
  <si>
    <t>2687-1</t>
  </si>
  <si>
    <t>115-5</t>
  </si>
  <si>
    <t>Bujaru</t>
  </si>
  <si>
    <t>3184-2</t>
  </si>
  <si>
    <t>068-0</t>
  </si>
  <si>
    <t>Cachoeira do Ararí</t>
  </si>
  <si>
    <t>3355-8</t>
  </si>
  <si>
    <t>017-5</t>
  </si>
  <si>
    <t>Cachoeira do Piriá</t>
  </si>
  <si>
    <t>5658-0</t>
  </si>
  <si>
    <t>055-8</t>
  </si>
  <si>
    <t>5135-8</t>
  </si>
  <si>
    <t>195-3</t>
  </si>
  <si>
    <t>3801-0</t>
  </si>
  <si>
    <t>018-3</t>
  </si>
  <si>
    <t>0236-9</t>
  </si>
  <si>
    <t>152-0</t>
  </si>
  <si>
    <t>Capitão Poço</t>
  </si>
  <si>
    <t>0783-8</t>
  </si>
  <si>
    <t>076-0</t>
  </si>
  <si>
    <t>0990-8</t>
  </si>
  <si>
    <t>020-5</t>
  </si>
  <si>
    <t>Chaves</t>
  </si>
  <si>
    <t>1628-3</t>
  </si>
  <si>
    <t>021-3</t>
  </si>
  <si>
    <t>Colares</t>
  </si>
  <si>
    <t>2141-2</t>
  </si>
  <si>
    <t>022-1</t>
  </si>
  <si>
    <t>2582-7</t>
  </si>
  <si>
    <t>Dianopólis</t>
  </si>
  <si>
    <t>058-2</t>
  </si>
  <si>
    <t>Concórdia do Pará</t>
  </si>
  <si>
    <t>4456-1</t>
  </si>
  <si>
    <t>175-9</t>
  </si>
  <si>
    <t>ListaAC</t>
  </si>
  <si>
    <t>ListaAM</t>
  </si>
  <si>
    <t>ListaMT</t>
  </si>
  <si>
    <t>ListaMA</t>
  </si>
  <si>
    <t>ListaRO</t>
  </si>
  <si>
    <t>ListaTO</t>
  </si>
  <si>
    <t>ListaEspecial</t>
  </si>
  <si>
    <t>Cumaru do Norte</t>
  </si>
  <si>
    <t>5126-2</t>
  </si>
  <si>
    <t>El Dourado dos Carajás</t>
  </si>
  <si>
    <t>179-1</t>
  </si>
  <si>
    <t>Acrelândia</t>
  </si>
  <si>
    <t>Alto Alegre</t>
  </si>
  <si>
    <t>Açorizal</t>
  </si>
  <si>
    <t>Açailândia</t>
  </si>
  <si>
    <t>Alta Floresta</t>
  </si>
  <si>
    <t>Abreulândia</t>
  </si>
  <si>
    <t>ABAETETUBA</t>
  </si>
  <si>
    <t>Curionópolis</t>
  </si>
  <si>
    <t>4419-0</t>
  </si>
  <si>
    <t>157-0</t>
  </si>
  <si>
    <t>Assis Brasil</t>
  </si>
  <si>
    <t>Álvares</t>
  </si>
  <si>
    <t>Agua Boa</t>
  </si>
  <si>
    <t>Afonso Cunha</t>
  </si>
  <si>
    <t>Alto Alegre dos Parecis</t>
  </si>
  <si>
    <t>Aguiarnópolis</t>
  </si>
  <si>
    <t>ABEL FIGUEIREDO</t>
  </si>
  <si>
    <t>Curralinho</t>
  </si>
  <si>
    <t>3151-2</t>
  </si>
  <si>
    <t>178-3</t>
  </si>
  <si>
    <t>Amajari</t>
  </si>
  <si>
    <t>Agua Doce do Maranhão</t>
  </si>
  <si>
    <t>Alto Paraiso</t>
  </si>
  <si>
    <t>Aliança do Tocantins</t>
  </si>
  <si>
    <t>ABREULÂNDIA</t>
  </si>
  <si>
    <t>Curuá</t>
  </si>
  <si>
    <t>5659-7</t>
  </si>
  <si>
    <t>025-6</t>
  </si>
  <si>
    <t>Bujari</t>
  </si>
  <si>
    <t>Amatari</t>
  </si>
  <si>
    <t>Alto Araguaia</t>
  </si>
  <si>
    <t>Alcântara</t>
  </si>
  <si>
    <t>Alvorada do Oeste</t>
  </si>
  <si>
    <t>AÇAILÂNDIA</t>
  </si>
  <si>
    <t>Curuça</t>
  </si>
  <si>
    <t>3609-8</t>
  </si>
  <si>
    <t>Guajará-mirim</t>
  </si>
  <si>
    <t>027-2</t>
  </si>
  <si>
    <t>Guajará Mirim</t>
  </si>
  <si>
    <t>Capixaba</t>
  </si>
  <si>
    <t>Amatura</t>
  </si>
  <si>
    <t>Alto Boa Vista</t>
  </si>
  <si>
    <t>Aldeias Altas</t>
  </si>
  <si>
    <t>Apidia</t>
  </si>
  <si>
    <t>Alvorada</t>
  </si>
  <si>
    <t>ACARÁ</t>
  </si>
  <si>
    <t>4443-7</t>
  </si>
  <si>
    <t>093-0</t>
  </si>
  <si>
    <t>Anama</t>
  </si>
  <si>
    <t>Alto Garças</t>
  </si>
  <si>
    <t>Altamira do Maranhão</t>
  </si>
  <si>
    <t>Ananas</t>
  </si>
  <si>
    <t>AÇORIZAL</t>
  </si>
  <si>
    <t>Eldorado do Carajás</t>
  </si>
  <si>
    <t>5114-5</t>
  </si>
  <si>
    <t>028-0</t>
  </si>
  <si>
    <t>Epitaciolândia</t>
  </si>
  <si>
    <t>Anori</t>
  </si>
  <si>
    <t>Alto Paraguai</t>
  </si>
  <si>
    <t>Alto Alegre do Maranhão</t>
  </si>
  <si>
    <t>Angico</t>
  </si>
  <si>
    <t>ACRELÂNDIA</t>
  </si>
  <si>
    <t>Faro</t>
  </si>
  <si>
    <t>3644-5</t>
  </si>
  <si>
    <t>059-0</t>
  </si>
  <si>
    <t>Almerim</t>
  </si>
  <si>
    <t>Apui</t>
  </si>
  <si>
    <t>Apiacás</t>
  </si>
  <si>
    <t>Alto Alegre do Pindare</t>
  </si>
  <si>
    <t>Cabixi</t>
  </si>
  <si>
    <t>Aparecida do rio negro</t>
  </si>
  <si>
    <t>AFONSO CUNHA</t>
  </si>
  <si>
    <t>Floresta do Araguaia</t>
  </si>
  <si>
    <t>5128-6</t>
  </si>
  <si>
    <t>056-6</t>
  </si>
  <si>
    <t>Jordão</t>
  </si>
  <si>
    <t>Atalaia do Norte</t>
  </si>
  <si>
    <t>Alto Parnaiba</t>
  </si>
  <si>
    <t>Cacaieiros</t>
  </si>
  <si>
    <t>Aragominas</t>
  </si>
  <si>
    <t>AFUÁ</t>
  </si>
  <si>
    <t>Garrafão do Norte</t>
  </si>
  <si>
    <t>4474-3</t>
  </si>
  <si>
    <t>158-9</t>
  </si>
  <si>
    <t>Amapari</t>
  </si>
  <si>
    <t>Mancio Lima</t>
  </si>
  <si>
    <t>Autazes</t>
  </si>
  <si>
    <t>Araguainha</t>
  </si>
  <si>
    <t>Amapa do Maranhão</t>
  </si>
  <si>
    <t>Cacaulândia</t>
  </si>
  <si>
    <t>Araguacema</t>
  </si>
  <si>
    <t>ÁGUA AZUL DO NORTE</t>
  </si>
  <si>
    <t>Goianésia do Pará</t>
  </si>
  <si>
    <t>5112-1</t>
  </si>
  <si>
    <t>066-3</t>
  </si>
  <si>
    <t>Manoel Urbano</t>
  </si>
  <si>
    <t>Auxiliadora</t>
  </si>
  <si>
    <t>Araputanga</t>
  </si>
  <si>
    <t>Amarante do Maranhão</t>
  </si>
  <si>
    <t>AGUA BOA</t>
  </si>
  <si>
    <t>Gurupá</t>
  </si>
  <si>
    <t>0464-2</t>
  </si>
  <si>
    <t>030-2</t>
  </si>
  <si>
    <t>Marechal Thaumaturgo</t>
  </si>
  <si>
    <t>Axinin</t>
  </si>
  <si>
    <t>Arenapolis</t>
  </si>
  <si>
    <t>Anajatuba</t>
  </si>
  <si>
    <t>Campo Novo de Rondônia</t>
  </si>
  <si>
    <t>Araguaia</t>
  </si>
  <si>
    <t>AGUA DOCE DO Maranhão</t>
  </si>
  <si>
    <t>Igarapé Açu</t>
  </si>
  <si>
    <t>0821-5</t>
  </si>
  <si>
    <t>031-0</t>
  </si>
  <si>
    <t>Barcelos</t>
  </si>
  <si>
    <t>Aripuana</t>
  </si>
  <si>
    <t>Anapurus</t>
  </si>
  <si>
    <t>Candeias do Jamari</t>
  </si>
  <si>
    <t>AGUIARNÓPOLIS</t>
  </si>
  <si>
    <t>2946-9</t>
  </si>
  <si>
    <t>114-7</t>
  </si>
  <si>
    <t>Porto Acre</t>
  </si>
  <si>
    <t>Barreirinha</t>
  </si>
  <si>
    <t>Barão de Melgaço</t>
  </si>
  <si>
    <t>Apicum-açu</t>
  </si>
  <si>
    <t>Castanheiras</t>
  </si>
  <si>
    <t>ALCÂNTARA</t>
  </si>
  <si>
    <t>Inhangapi</t>
  </si>
  <si>
    <t>1249-0</t>
  </si>
  <si>
    <t>187-2</t>
  </si>
  <si>
    <t>Augusto Corrêa</t>
  </si>
  <si>
    <t>Porto Walter</t>
  </si>
  <si>
    <t>Benjamin Constant</t>
  </si>
  <si>
    <t>Barra do Bugres</t>
  </si>
  <si>
    <t>Araguana</t>
  </si>
  <si>
    <t>Arapoema</t>
  </si>
  <si>
    <t>ALDEIAS ALTAS</t>
  </si>
  <si>
    <t>Ipixuna do Pará</t>
  </si>
  <si>
    <t>5136-5</t>
  </si>
  <si>
    <t>188-0</t>
  </si>
  <si>
    <t>Rio Branco</t>
  </si>
  <si>
    <t>Beruri</t>
  </si>
  <si>
    <t>Araioses</t>
  </si>
  <si>
    <t>Chupinguaia</t>
  </si>
  <si>
    <t>Arraias</t>
  </si>
  <si>
    <t>ALENQUER</t>
  </si>
  <si>
    <t>Irituia</t>
  </si>
  <si>
    <t>1775-6</t>
  </si>
  <si>
    <t>Ji Paraná</t>
  </si>
  <si>
    <t>073-6</t>
  </si>
  <si>
    <t>Rodrigues Alves</t>
  </si>
  <si>
    <t>Bittencourt</t>
  </si>
  <si>
    <t>Brasilia (Planaltina)</t>
  </si>
  <si>
    <t>Arame</t>
  </si>
  <si>
    <t>Colorado do Oeste</t>
  </si>
  <si>
    <t>Augustinópolis</t>
  </si>
  <si>
    <t>ALIANÇA DO TOCANTINS</t>
  </si>
  <si>
    <t>2264-8</t>
  </si>
  <si>
    <t>181-3</t>
  </si>
  <si>
    <t>AP</t>
  </si>
  <si>
    <t>Santa Rosa</t>
  </si>
  <si>
    <t>Boa Vista</t>
  </si>
  <si>
    <t>Brasilia (Sobradinho)</t>
  </si>
  <si>
    <t>Arari</t>
  </si>
  <si>
    <t>Corumbiara</t>
  </si>
  <si>
    <t>Aurora do Tocantins</t>
  </si>
  <si>
    <t>ALMAS</t>
  </si>
  <si>
    <t>Itupiranga</t>
  </si>
  <si>
    <t>2697-4</t>
  </si>
  <si>
    <t>159-7</t>
  </si>
  <si>
    <t>Santa Rosa do Purus</t>
  </si>
  <si>
    <t>Boa Vista do Ramos</t>
  </si>
  <si>
    <t>Brasilia (Taguatinga)</t>
  </si>
  <si>
    <t>Axixá</t>
  </si>
  <si>
    <t>Costa Marques</t>
  </si>
  <si>
    <t>Axixá do Tocantins</t>
  </si>
  <si>
    <t>ALMERIM</t>
  </si>
  <si>
    <t>Jacareacanga</t>
  </si>
  <si>
    <t>5066-5</t>
  </si>
  <si>
    <t>032-9</t>
  </si>
  <si>
    <t>Brasnorte</t>
  </si>
  <si>
    <t>Cujubim</t>
  </si>
  <si>
    <t>Babaçulandia</t>
  </si>
  <si>
    <t>ALTA FLORESTA</t>
  </si>
  <si>
    <t>2767-4</t>
  </si>
  <si>
    <t>192-9</t>
  </si>
  <si>
    <t>Senador Guiomard</t>
  </si>
  <si>
    <t>Bonfim</t>
  </si>
  <si>
    <t>Bacabeira</t>
  </si>
  <si>
    <t>Espigão D'oeste</t>
  </si>
  <si>
    <t>Bandeirantes do Tocantins</t>
  </si>
  <si>
    <t>Juruti</t>
  </si>
  <si>
    <t>3618-4</t>
  </si>
  <si>
    <t>Manaus Cachoeirinha</t>
  </si>
  <si>
    <t>182-1</t>
  </si>
  <si>
    <t>Manaus</t>
  </si>
  <si>
    <t>Bel terra</t>
  </si>
  <si>
    <t>Borba</t>
  </si>
  <si>
    <t>Campos de Júlio</t>
  </si>
  <si>
    <t>Bacuri</t>
  </si>
  <si>
    <t>Extrema de Rondônia</t>
  </si>
  <si>
    <t>Barra do ouro</t>
  </si>
  <si>
    <t>ALTAMIRA</t>
  </si>
  <si>
    <t>Limoeiro do Ajuru</t>
  </si>
  <si>
    <t>3864-9</t>
  </si>
  <si>
    <t>Manaus Centro</t>
  </si>
  <si>
    <t>033-7</t>
  </si>
  <si>
    <t>Xapuri</t>
  </si>
  <si>
    <t>Caapiranga</t>
  </si>
  <si>
    <t>Campo Novo do Parecis</t>
  </si>
  <si>
    <t>Bacurituba</t>
  </si>
  <si>
    <t>Governador Jorge Teixeira</t>
  </si>
  <si>
    <t>Barrolandia</t>
  </si>
  <si>
    <t>ALTAMIRA DO MARANHÃO</t>
  </si>
  <si>
    <t>Mãe do Rio</t>
  </si>
  <si>
    <t>4475-0</t>
  </si>
  <si>
    <t>Manaus Sete de Setembro</t>
  </si>
  <si>
    <t>084-1</t>
  </si>
  <si>
    <t>Camarua</t>
  </si>
  <si>
    <t>Campo Verde</t>
  </si>
  <si>
    <t>Bernardo Sayao</t>
  </si>
  <si>
    <t>ALTO ALEGRE</t>
  </si>
  <si>
    <t>Magalhães Barata</t>
  </si>
  <si>
    <t>0129-8</t>
  </si>
  <si>
    <t>034-5</t>
  </si>
  <si>
    <t>Canamari</t>
  </si>
  <si>
    <t>Canabrava do Norte</t>
  </si>
  <si>
    <t>Barão de Grajaú</t>
  </si>
  <si>
    <t>Jamari</t>
  </si>
  <si>
    <t>ALTO ALEGRE DO Maranhão</t>
  </si>
  <si>
    <t>0693-2</t>
  </si>
  <si>
    <t>Marabá Cidade Nova</t>
  </si>
  <si>
    <t>185-6</t>
  </si>
  <si>
    <t>Cantá</t>
  </si>
  <si>
    <t>Canarana</t>
  </si>
  <si>
    <t>Barra do Corda</t>
  </si>
  <si>
    <t>Brasilândia do Tocantins</t>
  </si>
  <si>
    <t>ALTO ALEGRE DO PINDARE</t>
  </si>
  <si>
    <t>Maracanã</t>
  </si>
  <si>
    <t>1007-6</t>
  </si>
  <si>
    <t>035-3</t>
  </si>
  <si>
    <t>Canutama</t>
  </si>
  <si>
    <t>Castanheira</t>
  </si>
  <si>
    <t>Barreirinhas</t>
  </si>
  <si>
    <t>Ji-parana</t>
  </si>
  <si>
    <t>Brejinho de Nazaré</t>
  </si>
  <si>
    <t>ALTO ALGRE DOS PARECIS</t>
  </si>
  <si>
    <t>Marapanim</t>
  </si>
  <si>
    <t>1456-0</t>
  </si>
  <si>
    <t>060-4</t>
  </si>
  <si>
    <t>Brasil novo</t>
  </si>
  <si>
    <t>Chapada dos Guimarães</t>
  </si>
  <si>
    <t>Bela Vista do Maranhão</t>
  </si>
  <si>
    <t>Machadinho D'oeste</t>
  </si>
  <si>
    <t>Buriti do Tocantins</t>
  </si>
  <si>
    <t>ALTO ARAGUAIA</t>
  </si>
  <si>
    <t>Marituba</t>
  </si>
  <si>
    <t>5132-7</t>
  </si>
  <si>
    <t>131-7</t>
  </si>
  <si>
    <t>Carauari</t>
  </si>
  <si>
    <t>Cláudia</t>
  </si>
  <si>
    <t>Belagua</t>
  </si>
  <si>
    <t>Ministro Andreazza</t>
  </si>
  <si>
    <t>Cachoeirinha</t>
  </si>
  <si>
    <t>ALTO BOA VISTA</t>
  </si>
  <si>
    <t>Medicilândia</t>
  </si>
  <si>
    <t>4452-3</t>
  </si>
  <si>
    <t>036-1</t>
  </si>
  <si>
    <t>Careiro</t>
  </si>
  <si>
    <t>Cocalinho</t>
  </si>
  <si>
    <t>Benedito Leite</t>
  </si>
  <si>
    <t>Mirante da Serra</t>
  </si>
  <si>
    <t>Cariri do Tocantins</t>
  </si>
  <si>
    <t>ALTO GARÇAS</t>
  </si>
  <si>
    <t>Melgaço</t>
  </si>
  <si>
    <t>2034-1</t>
  </si>
  <si>
    <t>037-0</t>
  </si>
  <si>
    <t>Careiro da Várzea</t>
  </si>
  <si>
    <t>Colider</t>
  </si>
  <si>
    <t>Bequimão</t>
  </si>
  <si>
    <t>Monte Negro</t>
  </si>
  <si>
    <t>Campos Lindos</t>
  </si>
  <si>
    <t>ALTO PARAGUAI</t>
  </si>
  <si>
    <t>Mocajuba</t>
  </si>
  <si>
    <t>2601-5</t>
  </si>
  <si>
    <t>SUPER-PA 3</t>
  </si>
  <si>
    <t>Nova Ipixuna - PAA</t>
  </si>
  <si>
    <t>160-0</t>
  </si>
  <si>
    <t>Nova Ipixuna</t>
  </si>
  <si>
    <t>Comodoro</t>
  </si>
  <si>
    <t>Bernardo do Mearim</t>
  </si>
  <si>
    <t>Nova Brasilândia D'oeste</t>
  </si>
  <si>
    <t>Carmolândia</t>
  </si>
  <si>
    <t>ALTO PARAISO</t>
  </si>
  <si>
    <t>Moju</t>
  </si>
  <si>
    <t>3042-7</t>
  </si>
  <si>
    <t>133-3</t>
  </si>
  <si>
    <t>Codajás</t>
  </si>
  <si>
    <t>Confresa</t>
  </si>
  <si>
    <t>Boa Vista do Gurupi</t>
  </si>
  <si>
    <t>Nova Mamoré</t>
  </si>
  <si>
    <t>Carrasco Bonito</t>
  </si>
  <si>
    <t>ALTO PARNAIBA</t>
  </si>
  <si>
    <t>3495-9</t>
  </si>
  <si>
    <t>147-3</t>
  </si>
  <si>
    <t>Coroebe</t>
  </si>
  <si>
    <t>Cotriguaçu</t>
  </si>
  <si>
    <t>Bom Jardim</t>
  </si>
  <si>
    <t>Nova União</t>
  </si>
  <si>
    <t>Caseara</t>
  </si>
  <si>
    <t>ÁLVARES</t>
  </si>
  <si>
    <t>Muaná</t>
  </si>
  <si>
    <t>4055-8</t>
  </si>
  <si>
    <t>Óbidos</t>
  </si>
  <si>
    <t>119-8</t>
  </si>
  <si>
    <t>Cachoeira do Arari</t>
  </si>
  <si>
    <t>Eirunepé</t>
  </si>
  <si>
    <t>Cuiaba</t>
  </si>
  <si>
    <t>Bom Jesus das Selvas</t>
  </si>
  <si>
    <t>Novo Horizonte do Oeste</t>
  </si>
  <si>
    <t>Centenário</t>
  </si>
  <si>
    <t>ALVORADA</t>
  </si>
  <si>
    <t>Nova Esperança do Piriá</t>
  </si>
  <si>
    <t>5124-8</t>
  </si>
  <si>
    <t>130-9</t>
  </si>
  <si>
    <t>Envira</t>
  </si>
  <si>
    <t>Denise</t>
  </si>
  <si>
    <t>Bom Lugar</t>
  </si>
  <si>
    <t>Ouro Preto do Oeste</t>
  </si>
  <si>
    <t>Chapada da Natividade</t>
  </si>
  <si>
    <t>ALVORADA DO OESTE</t>
  </si>
  <si>
    <t>5130-3</t>
  </si>
  <si>
    <t>127-9</t>
  </si>
  <si>
    <t>Calcoene</t>
  </si>
  <si>
    <t>Estirão do Equador</t>
  </si>
  <si>
    <t>Diamantino</t>
  </si>
  <si>
    <t>Brejo</t>
  </si>
  <si>
    <t>Parecis</t>
  </si>
  <si>
    <t>Chapada de Areia</t>
  </si>
  <si>
    <t>AMAJARI</t>
  </si>
  <si>
    <t>Nova Timboteua</t>
  </si>
  <si>
    <t>0362-9</t>
  </si>
  <si>
    <t>Palmas Metropolitana</t>
  </si>
  <si>
    <t>183-0</t>
  </si>
  <si>
    <t>Cameta</t>
  </si>
  <si>
    <t>Fonte Boa</t>
  </si>
  <si>
    <t>Dom Aquino</t>
  </si>
  <si>
    <t>Brejo de Areia</t>
  </si>
  <si>
    <t>AMAPÁ</t>
  </si>
  <si>
    <t>5068-9</t>
  </si>
  <si>
    <t>064-7</t>
  </si>
  <si>
    <t>Canaa dos Carajás</t>
  </si>
  <si>
    <t>Guajará</t>
  </si>
  <si>
    <t>Figueiropolis D´Oeste</t>
  </si>
  <si>
    <t>Buriti</t>
  </si>
  <si>
    <t>Pimenteiras do Oeste</t>
  </si>
  <si>
    <t>Colmeia</t>
  </si>
  <si>
    <t>AMAPA DO Maranhão</t>
  </si>
  <si>
    <t>5087-8</t>
  </si>
  <si>
    <t>Paraíso do Tocantins</t>
  </si>
  <si>
    <t>155-4</t>
  </si>
  <si>
    <t>General Carneiro</t>
  </si>
  <si>
    <t>Buriti Bravo</t>
  </si>
  <si>
    <t>Pinheiro Machado</t>
  </si>
  <si>
    <t>Combinado</t>
  </si>
  <si>
    <t>AMAPARI</t>
  </si>
  <si>
    <t>0786-9</t>
  </si>
  <si>
    <t>039-6</t>
  </si>
  <si>
    <t>Capitão poço</t>
  </si>
  <si>
    <t>Iauarete</t>
  </si>
  <si>
    <t>Gloria do Oeste</t>
  </si>
  <si>
    <t>Buriticupu</t>
  </si>
  <si>
    <t>Conceição do Tocantins</t>
  </si>
  <si>
    <t>AMARANTE DO MARANHÃO</t>
  </si>
  <si>
    <t>Oeiras do Pará</t>
  </si>
  <si>
    <t>1155-6</t>
  </si>
  <si>
    <t>040-0</t>
  </si>
  <si>
    <t>Ipixuna</t>
  </si>
  <si>
    <t>Guaranta do Norte</t>
  </si>
  <si>
    <t>Buritirana</t>
  </si>
  <si>
    <t>Presidente Medici</t>
  </si>
  <si>
    <t>Couto Magalhães</t>
  </si>
  <si>
    <t>AMATARI</t>
  </si>
  <si>
    <t>Oriximiná</t>
  </si>
  <si>
    <t>1782-8</t>
  </si>
  <si>
    <t>189-9</t>
  </si>
  <si>
    <t>Iracema</t>
  </si>
  <si>
    <t>Cachoeira Grande</t>
  </si>
  <si>
    <t>Primavera de Rondônia</t>
  </si>
  <si>
    <t>Cristalândia</t>
  </si>
  <si>
    <t>AMATURA</t>
  </si>
  <si>
    <t>Ourem</t>
  </si>
  <si>
    <t>2285-1</t>
  </si>
  <si>
    <t>069-8</t>
  </si>
  <si>
    <t>Iranduba</t>
  </si>
  <si>
    <t>Indiavai</t>
  </si>
  <si>
    <t>Cajapio</t>
  </si>
  <si>
    <t>Rio Crespo</t>
  </si>
  <si>
    <t>Crixas do Tocantins</t>
  </si>
  <si>
    <t>ANAJÁS</t>
  </si>
  <si>
    <t>Ourilândia do Norte</t>
  </si>
  <si>
    <t>4457-8</t>
  </si>
  <si>
    <t>191-0</t>
  </si>
  <si>
    <t>Itauba</t>
  </si>
  <si>
    <t>Cajarí</t>
  </si>
  <si>
    <t>Darcinópolis</t>
  </si>
  <si>
    <t>ANAJATUBA</t>
  </si>
  <si>
    <t>4476-7</t>
  </si>
  <si>
    <t>Placas - PAA</t>
  </si>
  <si>
    <t>173-2</t>
  </si>
  <si>
    <t>Placas</t>
  </si>
  <si>
    <t>Itamarati</t>
  </si>
  <si>
    <t>Itiquira</t>
  </si>
  <si>
    <t>Campestre do Maranhão</t>
  </si>
  <si>
    <t>Santa Luzia D'oeste</t>
  </si>
  <si>
    <t>ANAMA</t>
  </si>
  <si>
    <t>Palestina do Pará</t>
  </si>
  <si>
    <t>5119-0</t>
  </si>
  <si>
    <t>194-5</t>
  </si>
  <si>
    <t>Itapiranga</t>
  </si>
  <si>
    <t>Jaciara</t>
  </si>
  <si>
    <t>Cândido Mendes</t>
  </si>
  <si>
    <t>São Felipe D'oeste</t>
  </si>
  <si>
    <t>Divinópolis do Tocantins</t>
  </si>
  <si>
    <t>ANANAS</t>
  </si>
  <si>
    <t>2361-6</t>
  </si>
  <si>
    <t>042-6</t>
  </si>
  <si>
    <t>Japura</t>
  </si>
  <si>
    <t>Jangada</t>
  </si>
  <si>
    <t>Cantanhede</t>
  </si>
  <si>
    <t>São Francico do Guaporé</t>
  </si>
  <si>
    <t>Dois irmãos do Tocantins</t>
  </si>
  <si>
    <t>ANANINDEUA</t>
  </si>
  <si>
    <t>Parauapebas</t>
  </si>
  <si>
    <t>4417-6</t>
  </si>
  <si>
    <t>043-4</t>
  </si>
  <si>
    <t>Juruá</t>
  </si>
  <si>
    <t>Jauru</t>
  </si>
  <si>
    <t>Capinzal do Norte</t>
  </si>
  <si>
    <t>Duere</t>
  </si>
  <si>
    <t>ANAPU</t>
  </si>
  <si>
    <t>Pau Darco</t>
  </si>
  <si>
    <t>5118-3</t>
  </si>
  <si>
    <t>146-5</t>
  </si>
  <si>
    <t>Jutai</t>
  </si>
  <si>
    <t>Juana</t>
  </si>
  <si>
    <t>Seringueiras</t>
  </si>
  <si>
    <t>Esperantina</t>
  </si>
  <si>
    <t>ANAPURUS</t>
  </si>
  <si>
    <t>Peixe Boi</t>
  </si>
  <si>
    <t>2924-9</t>
  </si>
  <si>
    <t>044-2</t>
  </si>
  <si>
    <t>Lábrea</t>
  </si>
  <si>
    <t>Juina</t>
  </si>
  <si>
    <t>Carutapera</t>
  </si>
  <si>
    <t>Teixeirópolis</t>
  </si>
  <si>
    <t>Fátima</t>
  </si>
  <si>
    <t>ANGICO</t>
  </si>
  <si>
    <t>Piçarra</t>
  </si>
  <si>
    <t>5660-7</t>
  </si>
  <si>
    <t>Rio Branco - Avenida Ceará</t>
  </si>
  <si>
    <t>154-6</t>
  </si>
  <si>
    <t>Juruema</t>
  </si>
  <si>
    <t>Theobroma</t>
  </si>
  <si>
    <t>Figueirópolis</t>
  </si>
  <si>
    <t>ANORI</t>
  </si>
  <si>
    <t>5131-0</t>
  </si>
  <si>
    <t>153-8</t>
  </si>
  <si>
    <t>Manaquiri</t>
  </si>
  <si>
    <t>Juscimeira</t>
  </si>
  <si>
    <t>Cedral</t>
  </si>
  <si>
    <t>Urupa</t>
  </si>
  <si>
    <t>Filadelfia</t>
  </si>
  <si>
    <t>APARECIDA DO RIO NEGRO</t>
  </si>
  <si>
    <t>Ponta de Pedras</t>
  </si>
  <si>
    <t>3499-7</t>
  </si>
  <si>
    <t>168-6</t>
  </si>
  <si>
    <t>Cutias</t>
  </si>
  <si>
    <t>Lambari do Oeste</t>
  </si>
  <si>
    <t>Central do Maranhão</t>
  </si>
  <si>
    <t>Vale do Paraiso</t>
  </si>
  <si>
    <t>Formoso do Araguaia</t>
  </si>
  <si>
    <t>APIACÁS</t>
  </si>
  <si>
    <t>Portel</t>
  </si>
  <si>
    <t>3964-8</t>
  </si>
  <si>
    <t>122-8</t>
  </si>
  <si>
    <t>Manicoré</t>
  </si>
  <si>
    <t>Centro do Guilherme</t>
  </si>
  <si>
    <t>Vila nova do Mamoré</t>
  </si>
  <si>
    <t>Fortaleza do Tabocao</t>
  </si>
  <si>
    <t>APICUM-AÇU</t>
  </si>
  <si>
    <t>Porto de Móz</t>
  </si>
  <si>
    <t>0377-7</t>
  </si>
  <si>
    <t>075-2</t>
  </si>
  <si>
    <t>Maraa</t>
  </si>
  <si>
    <t>Luciara</t>
  </si>
  <si>
    <t>Centro Novo do Maranhão</t>
  </si>
  <si>
    <t>Goianorte</t>
  </si>
  <si>
    <t>APIDIA</t>
  </si>
  <si>
    <t>Prainha</t>
  </si>
  <si>
    <t>0931-7</t>
  </si>
  <si>
    <t>061-2</t>
  </si>
  <si>
    <t>Maues</t>
  </si>
  <si>
    <t>Marupa</t>
  </si>
  <si>
    <t>Chapadinha</t>
  </si>
  <si>
    <t>Goiatins</t>
  </si>
  <si>
    <t>APUI</t>
  </si>
  <si>
    <t>Primavera</t>
  </si>
  <si>
    <t>1326-2</t>
  </si>
  <si>
    <t>162-7</t>
  </si>
  <si>
    <t>Moura</t>
  </si>
  <si>
    <t>Mirassos D´Oeste</t>
  </si>
  <si>
    <t>Cidelandia</t>
  </si>
  <si>
    <t>Guarai</t>
  </si>
  <si>
    <t>ARAGOMINAS</t>
  </si>
  <si>
    <t>Quatipuru</t>
  </si>
  <si>
    <t>5134-1</t>
  </si>
  <si>
    <t>046-9</t>
  </si>
  <si>
    <t>Mucajai</t>
  </si>
  <si>
    <t>Nobres</t>
  </si>
  <si>
    <t>Codó</t>
  </si>
  <si>
    <t>ARAGUACEMA</t>
  </si>
  <si>
    <t>4180-1</t>
  </si>
  <si>
    <t>São Félix do Xingu</t>
  </si>
  <si>
    <t>118-0</t>
  </si>
  <si>
    <t>Ferreira Gomes</t>
  </si>
  <si>
    <t>Nhamunda</t>
  </si>
  <si>
    <t>Nortelândia</t>
  </si>
  <si>
    <t>Coelho Neto</t>
  </si>
  <si>
    <t>Ipueiras</t>
  </si>
  <si>
    <t>ARAGUAÇU</t>
  </si>
  <si>
    <t>Rio Maria</t>
  </si>
  <si>
    <t>4182-5</t>
  </si>
  <si>
    <t>São Luís Centro</t>
  </si>
  <si>
    <t>047-7</t>
  </si>
  <si>
    <t>Normandia</t>
  </si>
  <si>
    <t>Nossa Senhora do Livramento</t>
  </si>
  <si>
    <t>Colinas</t>
  </si>
  <si>
    <t>Itacaja</t>
  </si>
  <si>
    <t>ARAGUAIA</t>
  </si>
  <si>
    <t>4178-4</t>
  </si>
  <si>
    <t>081-7</t>
  </si>
  <si>
    <t>Nova Olinda do Norte</t>
  </si>
  <si>
    <t>Nova Bandeirantes</t>
  </si>
  <si>
    <t>Conceicao do Lago-açu</t>
  </si>
  <si>
    <t>Itaguatins</t>
  </si>
  <si>
    <t>ARAGUAINA</t>
  </si>
  <si>
    <t>4477-4</t>
  </si>
  <si>
    <t>Goianesia do Pará</t>
  </si>
  <si>
    <t>Novo Airão</t>
  </si>
  <si>
    <t>Nova Brasilândia</t>
  </si>
  <si>
    <t>Itapiratins</t>
  </si>
  <si>
    <t>Salinópolis</t>
  </si>
  <si>
    <t>1484-5</t>
  </si>
  <si>
    <t>048-5</t>
  </si>
  <si>
    <t>SP</t>
  </si>
  <si>
    <t>Novo Aripuanã</t>
  </si>
  <si>
    <t>Nova Canaã do Norte</t>
  </si>
  <si>
    <t>Cururupu</t>
  </si>
  <si>
    <t>Itapora do Tocantins</t>
  </si>
  <si>
    <t>ARAGUAINHA</t>
  </si>
  <si>
    <t>Salvaterra</t>
  </si>
  <si>
    <t>1913-2</t>
  </si>
  <si>
    <t>049-3</t>
  </si>
  <si>
    <t>Igarapé-açu</t>
  </si>
  <si>
    <t>Pacaraíma</t>
  </si>
  <si>
    <t>Nova Guarita</t>
  </si>
  <si>
    <t>Davinopolis</t>
  </si>
  <si>
    <t>Jau do Tocantins</t>
  </si>
  <si>
    <t>ARAGUANA</t>
  </si>
  <si>
    <t>Santa Barbara do Pará</t>
  </si>
  <si>
    <t>5113-8</t>
  </si>
  <si>
    <t>163-5</t>
  </si>
  <si>
    <t>Igarapé-miri</t>
  </si>
  <si>
    <t>Nova Mirilândia</t>
  </si>
  <si>
    <t>Dom Pedro</t>
  </si>
  <si>
    <t>Juarina</t>
  </si>
  <si>
    <t>ARAGUATINS</t>
  </si>
  <si>
    <t>Santa Cruz do Arari</t>
  </si>
  <si>
    <t>2355-1</t>
  </si>
  <si>
    <t>050-7</t>
  </si>
  <si>
    <t>Pauini</t>
  </si>
  <si>
    <t>Nova Maringá</t>
  </si>
  <si>
    <t>Duque Bacelar</t>
  </si>
  <si>
    <t>Lagoa da Confusão</t>
  </si>
  <si>
    <t>ARAIOSES</t>
  </si>
  <si>
    <t>Santa Izabel do Pará</t>
  </si>
  <si>
    <t>2808-2</t>
  </si>
  <si>
    <t>164-3</t>
  </si>
  <si>
    <t>Presidente Figueiredo</t>
  </si>
  <si>
    <t>Nova Monte Verde</t>
  </si>
  <si>
    <t>Esperantinópolis</t>
  </si>
  <si>
    <t>Lagoa do Tocantins</t>
  </si>
  <si>
    <t>ARAME</t>
  </si>
  <si>
    <t>Santa Luzia do Pará</t>
  </si>
  <si>
    <t>5116-9</t>
  </si>
  <si>
    <t>Tangará da serra</t>
  </si>
  <si>
    <t>097-3</t>
  </si>
  <si>
    <t>Tangará da Serra</t>
  </si>
  <si>
    <t>Rio preto da Eva</t>
  </si>
  <si>
    <t>Nova Mutum</t>
  </si>
  <si>
    <t>Lajeado</t>
  </si>
  <si>
    <t>ARAPOEMA</t>
  </si>
  <si>
    <t>Santa Maria das Barreiras</t>
  </si>
  <si>
    <t>4478-1</t>
  </si>
  <si>
    <t>051-5</t>
  </si>
  <si>
    <t>Rorainópolis</t>
  </si>
  <si>
    <t>Nova Olímpia</t>
  </si>
  <si>
    <t>Feira Nova do Maranhão</t>
  </si>
  <si>
    <t>Lavandeiras</t>
  </si>
  <si>
    <t>ARAPUTANGA</t>
  </si>
  <si>
    <t>Santa Maria do Pará</t>
  </si>
  <si>
    <t>3260-7</t>
  </si>
  <si>
    <t>176-7</t>
  </si>
  <si>
    <t>Santa Isabel do Rio Negro</t>
  </si>
  <si>
    <t>Nova Xavantina</t>
  </si>
  <si>
    <t>Fernando Falcao</t>
  </si>
  <si>
    <t>Lizarda</t>
  </si>
  <si>
    <t>ARARI</t>
  </si>
  <si>
    <t>Santana do Araguaia</t>
  </si>
  <si>
    <t>3716-9</t>
  </si>
  <si>
    <t>053-1</t>
  </si>
  <si>
    <t>Itaubal</t>
  </si>
  <si>
    <t>Santo Antonio do iça</t>
  </si>
  <si>
    <t>Novo Horizonte do Norte</t>
  </si>
  <si>
    <t>Formosa da Serra Negra</t>
  </si>
  <si>
    <t>Luzinópolis</t>
  </si>
  <si>
    <t>ARENAPOLIS</t>
  </si>
  <si>
    <t>3718-3</t>
  </si>
  <si>
    <t>Tomé Açu</t>
  </si>
  <si>
    <t>078-7</t>
  </si>
  <si>
    <t>São Gabriel da Cachoeira</t>
  </si>
  <si>
    <t>Novo São Juaquim</t>
  </si>
  <si>
    <t>Fortaleza dos Nogueiras</t>
  </si>
  <si>
    <t>Marianópolis do Norte</t>
  </si>
  <si>
    <t>ARIPUANA</t>
  </si>
  <si>
    <t>Santarém Novo</t>
  </si>
  <si>
    <t>1048-5</t>
  </si>
  <si>
    <t>165-1</t>
  </si>
  <si>
    <t>São João da Baliza</t>
  </si>
  <si>
    <t>Paaranatinga</t>
  </si>
  <si>
    <t>Fortuna</t>
  </si>
  <si>
    <t>Mateiros</t>
  </si>
  <si>
    <t>ARIQUEMES</t>
  </si>
  <si>
    <t>Santo Antônio do Tauá</t>
  </si>
  <si>
    <t>1504-0</t>
  </si>
  <si>
    <t>105-8</t>
  </si>
  <si>
    <t>São Luiz</t>
  </si>
  <si>
    <t>Paranaita</t>
  </si>
  <si>
    <t>Godofredo Viana</t>
  </si>
  <si>
    <t>Maurilândia do Tocantins</t>
  </si>
  <si>
    <t>ARRAIAS</t>
  </si>
  <si>
    <t>São Caetano de Odivelas</t>
  </si>
  <si>
    <t>1929-7</t>
  </si>
  <si>
    <t>156-2</t>
  </si>
  <si>
    <t>São Paulo de Olivença</t>
  </si>
  <si>
    <t>Pedra Preta</t>
  </si>
  <si>
    <t>Gonçalves Dias</t>
  </si>
  <si>
    <t>ASSIS BRASIL</t>
  </si>
  <si>
    <t>São Domingos do Araguaia</t>
  </si>
  <si>
    <t>5122-4</t>
  </si>
  <si>
    <t>094-9</t>
  </si>
  <si>
    <t>São Sebastião do Uatuma</t>
  </si>
  <si>
    <t>Peixoto de Azevedo</t>
  </si>
  <si>
    <t>Governador Archer</t>
  </si>
  <si>
    <t>ATALAIA DO NORTE</t>
  </si>
  <si>
    <t>São Domingos do Capim</t>
  </si>
  <si>
    <t>2372-6</t>
  </si>
  <si>
    <t>Vitória do Mearim - PAA</t>
  </si>
  <si>
    <t>170-8</t>
  </si>
  <si>
    <t>Vitória do Mearim</t>
  </si>
  <si>
    <t>Laranjal do Jari</t>
  </si>
  <si>
    <t>Silves</t>
  </si>
  <si>
    <t>Planalto da Serra</t>
  </si>
  <si>
    <t>Governador Edson Lobao</t>
  </si>
  <si>
    <t>Monte do Carmo</t>
  </si>
  <si>
    <t>AUGUSTINÓPOLIS</t>
  </si>
  <si>
    <t>2812-3</t>
  </si>
  <si>
    <t>171-6</t>
  </si>
  <si>
    <t>Sucunduri</t>
  </si>
  <si>
    <t>Pocone</t>
  </si>
  <si>
    <t>Governador Eugênio Barros</t>
  </si>
  <si>
    <t>Mosquito</t>
  </si>
  <si>
    <t>AUGUSTO CORRÊA</t>
  </si>
  <si>
    <t>São Francisco do Pará</t>
  </si>
  <si>
    <t>3282-7</t>
  </si>
  <si>
    <t>136-8</t>
  </si>
  <si>
    <t>Tabatinga</t>
  </si>
  <si>
    <t>Pontal do Araguaia</t>
  </si>
  <si>
    <t>Governador Luiz Rocha</t>
  </si>
  <si>
    <t>Muricilândia</t>
  </si>
  <si>
    <t>AURORA DO PARÁ</t>
  </si>
  <si>
    <t>São Geraldo do Araguaia</t>
  </si>
  <si>
    <t>4418-3</t>
  </si>
  <si>
    <t>174-0</t>
  </si>
  <si>
    <t>Mãe do rio</t>
  </si>
  <si>
    <t>Tamaniqua</t>
  </si>
  <si>
    <t>Ponte Branca</t>
  </si>
  <si>
    <t>Governador Newton Bello</t>
  </si>
  <si>
    <t>AURORA DO TOCANTINS</t>
  </si>
  <si>
    <t>São João da Ponta</t>
  </si>
  <si>
    <t>4594-8</t>
  </si>
  <si>
    <t>Tapauá</t>
  </si>
  <si>
    <t>Pontes e Lacerda</t>
  </si>
  <si>
    <t>Governador Nunes Freire</t>
  </si>
  <si>
    <t>Nazaré</t>
  </si>
  <si>
    <t>AUTAZES</t>
  </si>
  <si>
    <t>São João de Pirabas</t>
  </si>
  <si>
    <t>5138-9</t>
  </si>
  <si>
    <t>Porto Alegre do Norte</t>
  </si>
  <si>
    <t>Graçaranha</t>
  </si>
  <si>
    <t>Nova Olinda</t>
  </si>
  <si>
    <t>AUXILIADORA</t>
  </si>
  <si>
    <t>São João do Araguaia</t>
  </si>
  <si>
    <t>3732-7</t>
  </si>
  <si>
    <t>Tonantins</t>
  </si>
  <si>
    <t>Porto dos Gaúchos</t>
  </si>
  <si>
    <t>Grajaú</t>
  </si>
  <si>
    <t>Nova Rosalândia</t>
  </si>
  <si>
    <t>AVEIRO</t>
  </si>
  <si>
    <t>0182-7</t>
  </si>
  <si>
    <t>Uarini</t>
  </si>
  <si>
    <t>Porto Esperidião</t>
  </si>
  <si>
    <t>Guimarães</t>
  </si>
  <si>
    <t>Novo Acordo</t>
  </si>
  <si>
    <t>AXININ</t>
  </si>
  <si>
    <t>São Sebastião da Boa Vista</t>
  </si>
  <si>
    <t>0740-5</t>
  </si>
  <si>
    <t>Uiramutã</t>
  </si>
  <si>
    <t>Porto Estrela</t>
  </si>
  <si>
    <t>Humberto de Campos</t>
  </si>
  <si>
    <t>Novo Alegre</t>
  </si>
  <si>
    <t>AXIXÁ</t>
  </si>
  <si>
    <t>Sapucaia</t>
  </si>
  <si>
    <t>5661-4</t>
  </si>
  <si>
    <t>Urucara</t>
  </si>
  <si>
    <t>Poxoreo</t>
  </si>
  <si>
    <t>Icatú</t>
  </si>
  <si>
    <t>Novo Jardim</t>
  </si>
  <si>
    <t>AXIXÁ DO TOCANTINS</t>
  </si>
  <si>
    <t>Senador José Porfírio</t>
  </si>
  <si>
    <t>1168-0</t>
  </si>
  <si>
    <t>Urucurituba</t>
  </si>
  <si>
    <t>Primavera do Leste</t>
  </si>
  <si>
    <t>Igarapé do Meio</t>
  </si>
  <si>
    <t>Oliveira de Fátima</t>
  </si>
  <si>
    <t>BABAÇULANDIA</t>
  </si>
  <si>
    <t>1741-9</t>
  </si>
  <si>
    <t>Querência</t>
  </si>
  <si>
    <t>Igarapé Grande</t>
  </si>
  <si>
    <t>BACABAL</t>
  </si>
  <si>
    <t>4436-5</t>
  </si>
  <si>
    <t>Mazagão</t>
  </si>
  <si>
    <t>Reserva do Bacabal</t>
  </si>
  <si>
    <t>Palmeirante</t>
  </si>
  <si>
    <t>BACABEIRA</t>
  </si>
  <si>
    <t>Terra Alta</t>
  </si>
  <si>
    <t>5127-9</t>
  </si>
  <si>
    <t>Ribeirão Cascalheira</t>
  </si>
  <si>
    <t>Itaipava do Grajau</t>
  </si>
  <si>
    <t>Palmeiras do Tocantins</t>
  </si>
  <si>
    <t>BACURI</t>
  </si>
  <si>
    <t>Terra Santa</t>
  </si>
  <si>
    <t>5123-1</t>
  </si>
  <si>
    <t>Ribeiraozinho</t>
  </si>
  <si>
    <t>Itapecuru Mirim</t>
  </si>
  <si>
    <t>Palmeirópolis</t>
  </si>
  <si>
    <t>BACURITUBA</t>
  </si>
  <si>
    <t>2180-7</t>
  </si>
  <si>
    <t>Itinga do Maranhão</t>
  </si>
  <si>
    <t>BAGRE</t>
  </si>
  <si>
    <t>Tracuateua</t>
  </si>
  <si>
    <t>5133-4</t>
  </si>
  <si>
    <t>Jatoba</t>
  </si>
  <si>
    <t>Parana</t>
  </si>
  <si>
    <t>BAIÃO</t>
  </si>
  <si>
    <t>Trairão</t>
  </si>
  <si>
    <t>5117-6</t>
  </si>
  <si>
    <t>Rosário Oeste</t>
  </si>
  <si>
    <t>Jenipapo dos Viliras</t>
  </si>
  <si>
    <t>Pau D'arco</t>
  </si>
  <si>
    <t>BALSAS</t>
  </si>
  <si>
    <t>4420-0</t>
  </si>
  <si>
    <t>Muana</t>
  </si>
  <si>
    <t>Salto do Céu</t>
  </si>
  <si>
    <t>João Lisboa</t>
  </si>
  <si>
    <t>BANDEIRANTES DO TOCANTINS</t>
  </si>
  <si>
    <t>2720-3</t>
  </si>
  <si>
    <t>Nova Esperança do Piria</t>
  </si>
  <si>
    <t>Santa Carmem</t>
  </si>
  <si>
    <t>Joselândia</t>
  </si>
  <si>
    <t>Peixe</t>
  </si>
  <si>
    <t>BANNACH</t>
  </si>
  <si>
    <t>Ulianópolis</t>
  </si>
  <si>
    <t>5120-0</t>
  </si>
  <si>
    <t>Santa Terezinha</t>
  </si>
  <si>
    <t>Junco do Maranhão</t>
  </si>
  <si>
    <t>Pequizeiro</t>
  </si>
  <si>
    <t>BARÃO DE GRAJAÚ</t>
  </si>
  <si>
    <t>4431-0</t>
  </si>
  <si>
    <t>Santo Afonso</t>
  </si>
  <si>
    <t>Lago da Pedra</t>
  </si>
  <si>
    <t>Pindorama do Tocantins</t>
  </si>
  <si>
    <t>BARÃO DE MELGAÇO</t>
  </si>
  <si>
    <t>Vigia</t>
  </si>
  <si>
    <t>2980-9</t>
  </si>
  <si>
    <t>Santo Antonio do Leverger</t>
  </si>
  <si>
    <t>Lago do Junco</t>
  </si>
  <si>
    <t>Piraque</t>
  </si>
  <si>
    <t>BARCARENA</t>
  </si>
  <si>
    <t>Viseu</t>
  </si>
  <si>
    <t>3436-8</t>
  </si>
  <si>
    <t>São Félix do Araguáia</t>
  </si>
  <si>
    <t>Lago dos Rodrigues</t>
  </si>
  <si>
    <t>Pium</t>
  </si>
  <si>
    <t>BARCELOS</t>
  </si>
  <si>
    <t>Vitória do Xingu</t>
  </si>
  <si>
    <t>5086-1</t>
  </si>
  <si>
    <t>São José do Povo</t>
  </si>
  <si>
    <t>Lago Verde</t>
  </si>
  <si>
    <t>Ponte Alta do Bom Jesus</t>
  </si>
  <si>
    <t>BARRA DO BUGRES</t>
  </si>
  <si>
    <t>4181-8</t>
  </si>
  <si>
    <t>S]apo José do Rio Claro</t>
  </si>
  <si>
    <t>Lagoa do Mato</t>
  </si>
  <si>
    <t>Ponte Alta do Tocantins</t>
  </si>
  <si>
    <t>BARRA DO CORDA</t>
  </si>
  <si>
    <t>(Tudo)</t>
  </si>
  <si>
    <t>Oiapoque</t>
  </si>
  <si>
    <t>São José do Xingu</t>
  </si>
  <si>
    <t>Lagoa Grande do Maranhão</t>
  </si>
  <si>
    <t>Porto Alegre do Tocantins</t>
  </si>
  <si>
    <t>BARRA DO GARÇAS</t>
  </si>
  <si>
    <t>T O C A N T I N S   (143 mun)</t>
  </si>
  <si>
    <t>Oriximina</t>
  </si>
  <si>
    <t>São José dos Quatro Marcos</t>
  </si>
  <si>
    <t>Lageado Novo</t>
  </si>
  <si>
    <t>BARRA DO OURO</t>
  </si>
  <si>
    <t>CodTO</t>
  </si>
  <si>
    <t>Ourém</t>
  </si>
  <si>
    <t>São Pedro da Cipa</t>
  </si>
  <si>
    <t>Lima Campos</t>
  </si>
  <si>
    <t>Praia Norte</t>
  </si>
  <si>
    <t>BARREIRINHA</t>
  </si>
  <si>
    <t>4675-8</t>
  </si>
  <si>
    <t>Loreto</t>
  </si>
  <si>
    <t>Presidente Kennedy</t>
  </si>
  <si>
    <t>BARREIRINHAS</t>
  </si>
  <si>
    <t>5482-9</t>
  </si>
  <si>
    <t>Sorriso</t>
  </si>
  <si>
    <t>Luis Domingues</t>
  </si>
  <si>
    <t>Pugmil</t>
  </si>
  <si>
    <t>BARROLANDIA</t>
  </si>
  <si>
    <t>4368-9</t>
  </si>
  <si>
    <t>Tabapora</t>
  </si>
  <si>
    <t>Magalhães de Almeida</t>
  </si>
  <si>
    <t>Recursolândia</t>
  </si>
  <si>
    <t>BEL TERRA</t>
  </si>
  <si>
    <t>2555-9</t>
  </si>
  <si>
    <t>Maracaçume</t>
  </si>
  <si>
    <t>Riachinho</t>
  </si>
  <si>
    <t>BELA VISTA DO Maranhão</t>
  </si>
  <si>
    <t>2554-2</t>
  </si>
  <si>
    <t>Tapurah</t>
  </si>
  <si>
    <t>Maraja do Sena</t>
  </si>
  <si>
    <t>Rio da Conceição</t>
  </si>
  <si>
    <t>BELAGUA</t>
  </si>
  <si>
    <t>Ananás</t>
  </si>
  <si>
    <t>3018-0</t>
  </si>
  <si>
    <t>Pau d'arco</t>
  </si>
  <si>
    <t>Terra Nova do Norte</t>
  </si>
  <si>
    <t>Maranhãozinho</t>
  </si>
  <si>
    <t>Rio dos Bois</t>
  </si>
  <si>
    <t>BELÉM</t>
  </si>
  <si>
    <t>4656-9</t>
  </si>
  <si>
    <t>Pedra Branca do Amapari</t>
  </si>
  <si>
    <t>Tesouro</t>
  </si>
  <si>
    <t>Matarroma</t>
  </si>
  <si>
    <t>Rio sono</t>
  </si>
  <si>
    <t>BENEDITO LEITE</t>
  </si>
  <si>
    <t>Aparecida do Rio Negro</t>
  </si>
  <si>
    <t>4369-6</t>
  </si>
  <si>
    <t>Peixe-boi</t>
  </si>
  <si>
    <t>Torixoreu</t>
  </si>
  <si>
    <t>Matinha</t>
  </si>
  <si>
    <t>Sampaio</t>
  </si>
  <si>
    <t>BENEVIDES</t>
  </si>
  <si>
    <t>4651-4</t>
  </si>
  <si>
    <t>Várzea Grande</t>
  </si>
  <si>
    <t>Matões</t>
  </si>
  <si>
    <t>Sandolândia</t>
  </si>
  <si>
    <t>BENJAMIN CONSTANT</t>
  </si>
  <si>
    <t>2671-6</t>
  </si>
  <si>
    <t xml:space="preserve">Vera </t>
  </si>
  <si>
    <t>Matões do Norte</t>
  </si>
  <si>
    <t>Santa fé do Araguaia</t>
  </si>
  <si>
    <t>BEQUIMÃO</t>
  </si>
  <si>
    <t>0427-1</t>
  </si>
  <si>
    <t>Vila Bela da Ss. Trindade</t>
  </si>
  <si>
    <t>Milagres do Maranhão</t>
  </si>
  <si>
    <t>Santa Maria do Tocantins</t>
  </si>
  <si>
    <t>BERNARDO DO MEARIM</t>
  </si>
  <si>
    <t>4681-3</t>
  </si>
  <si>
    <t>Vila Rica</t>
  </si>
  <si>
    <t>Mirador</t>
  </si>
  <si>
    <t>Santa Rita do Tocantins</t>
  </si>
  <si>
    <t>BERNARDO SAYAO</t>
  </si>
  <si>
    <t>Araguaína</t>
  </si>
  <si>
    <t>1333-4</t>
  </si>
  <si>
    <t>Miranda do Norte</t>
  </si>
  <si>
    <t>Santa Rosa do Tocantins</t>
  </si>
  <si>
    <t>BERURI</t>
  </si>
  <si>
    <t>0554-8</t>
  </si>
  <si>
    <t>Mirinzal</t>
  </si>
  <si>
    <t>Santa Tereza do Tocantins</t>
  </si>
  <si>
    <t>BITTENCOURT</t>
  </si>
  <si>
    <t>2670-9</t>
  </si>
  <si>
    <t>Porto de Moz</t>
  </si>
  <si>
    <t>Monção</t>
  </si>
  <si>
    <t>BOA VISTA</t>
  </si>
  <si>
    <t>4019-4</t>
  </si>
  <si>
    <t>Porto Grande</t>
  </si>
  <si>
    <t>Montes Altos</t>
  </si>
  <si>
    <t>São Bento do Tocantins</t>
  </si>
  <si>
    <t>BOA VISTA DO GURUPI</t>
  </si>
  <si>
    <t>1329-3</t>
  </si>
  <si>
    <t>Morros</t>
  </si>
  <si>
    <t>São Felix do Tocantins</t>
  </si>
  <si>
    <t>BOA VISTA DO RAMOS</t>
  </si>
  <si>
    <t>4176-0</t>
  </si>
  <si>
    <t>Pracuuba</t>
  </si>
  <si>
    <t>Nina Rodrigues</t>
  </si>
  <si>
    <t>São Miguel do Tocantins</t>
  </si>
  <si>
    <t>BOCA DO ACRE</t>
  </si>
  <si>
    <t>1394-9</t>
  </si>
  <si>
    <t>Nova Colinas</t>
  </si>
  <si>
    <t>São Salvador do Tocantins</t>
  </si>
  <si>
    <t>BOM JARDIM</t>
  </si>
  <si>
    <t>4075-4</t>
  </si>
  <si>
    <t>Nova Iorque</t>
  </si>
  <si>
    <t>São Sebastiao do Tocantins</t>
  </si>
  <si>
    <t>BOM JESUS DAS SELVAS</t>
  </si>
  <si>
    <t>Babaçulândia</t>
  </si>
  <si>
    <t>1483-8</t>
  </si>
  <si>
    <t>Nova Olinda do Maranhão</t>
  </si>
  <si>
    <t>São Valerio da Natividade</t>
  </si>
  <si>
    <t>BOM JESUS DO TOCANTINS</t>
  </si>
  <si>
    <t>5483-6</t>
  </si>
  <si>
    <t>Olho Dágua das Cunhas</t>
  </si>
  <si>
    <t>Silvanópolis</t>
  </si>
  <si>
    <t>Barra do Ouro</t>
  </si>
  <si>
    <t>5484-3</t>
  </si>
  <si>
    <t>Olinda Nova do Maranhão</t>
  </si>
  <si>
    <t>Sitio novo Tocantins</t>
  </si>
  <si>
    <t>BOM LUGAR</t>
  </si>
  <si>
    <t>Barrolândia</t>
  </si>
  <si>
    <t>4370-6</t>
  </si>
  <si>
    <t>Paço do Lumiar</t>
  </si>
  <si>
    <t>Sucupira</t>
  </si>
  <si>
    <t>BONFIM</t>
  </si>
  <si>
    <t>4371-3</t>
  </si>
  <si>
    <t>Palmeirandia</t>
  </si>
  <si>
    <t>Taguatinga</t>
  </si>
  <si>
    <t>BONITO</t>
  </si>
  <si>
    <t>4659-0</t>
  </si>
  <si>
    <t>Paraibano</t>
  </si>
  <si>
    <t>Taipas do Tocantins</t>
  </si>
  <si>
    <t>BORBA</t>
  </si>
  <si>
    <t>4677-2</t>
  </si>
  <si>
    <t>Parnarama</t>
  </si>
  <si>
    <t>Talisma</t>
  </si>
  <si>
    <t>BRAGANÇA</t>
  </si>
  <si>
    <t>2661-3</t>
  </si>
  <si>
    <t>Passagem Franca</t>
  </si>
  <si>
    <t>Taquaralto</t>
  </si>
  <si>
    <t>BRASIL NOVO</t>
  </si>
  <si>
    <t>4373-7</t>
  </si>
  <si>
    <t>Pastos Bons</t>
  </si>
  <si>
    <t>Taquarussu do Tocantins</t>
  </si>
  <si>
    <t>BRASILÂNDIA DO TOCANTINS</t>
  </si>
  <si>
    <t>4706-3</t>
  </si>
  <si>
    <t>Paulino Neves</t>
  </si>
  <si>
    <t>Tocantinia</t>
  </si>
  <si>
    <t>BRASILÉIA</t>
  </si>
  <si>
    <t>4672-7</t>
  </si>
  <si>
    <t>Paulo Ramos</t>
  </si>
  <si>
    <t>BRASÍLIA</t>
  </si>
  <si>
    <t>4676-5</t>
  </si>
  <si>
    <t>Pedreiras</t>
  </si>
  <si>
    <t>Tupiratins</t>
  </si>
  <si>
    <t>BRASILIA (PLANALTINA)</t>
  </si>
  <si>
    <t>4682-0</t>
  </si>
  <si>
    <t>Pedro do Rosario</t>
  </si>
  <si>
    <t>Wanderlândia</t>
  </si>
  <si>
    <t>BRASILIA (SOBRADINHO)</t>
  </si>
  <si>
    <t>5177-4</t>
  </si>
  <si>
    <t>Penalva</t>
  </si>
  <si>
    <t>BRASILIA (TAGUATINGA)</t>
  </si>
  <si>
    <t>4375-1</t>
  </si>
  <si>
    <t>Peri Mirim</t>
  </si>
  <si>
    <t>BRASNORTE</t>
  </si>
  <si>
    <t>4661-7</t>
  </si>
  <si>
    <t>Peritoro</t>
  </si>
  <si>
    <t>BREJINHO DE NAZARÉ</t>
  </si>
  <si>
    <t>Chapada  da Natividade</t>
  </si>
  <si>
    <t>5485-0</t>
  </si>
  <si>
    <t>Pindare Mirim</t>
  </si>
  <si>
    <t>BREJO</t>
  </si>
  <si>
    <t>5486-7</t>
  </si>
  <si>
    <t>BREJO DE AREIA</t>
  </si>
  <si>
    <t>2602-2</t>
  </si>
  <si>
    <t>Pio XII</t>
  </si>
  <si>
    <t>BREJO GRANDE DO ARAGUAIA</t>
  </si>
  <si>
    <t>Colméia</t>
  </si>
  <si>
    <t>1581-3</t>
  </si>
  <si>
    <t>Pirapemas</t>
  </si>
  <si>
    <t>BREU BRANCO</t>
  </si>
  <si>
    <t>4378-2</t>
  </si>
  <si>
    <t>Poção de Pedras</t>
  </si>
  <si>
    <t>BREVES</t>
  </si>
  <si>
    <t>0367-4</t>
  </si>
  <si>
    <t>Santo Antonio do Taua</t>
  </si>
  <si>
    <t>Porto Franco</t>
  </si>
  <si>
    <t>BUJARI</t>
  </si>
  <si>
    <t>Couto Magalhaes</t>
  </si>
  <si>
    <t>3498-0</t>
  </si>
  <si>
    <t>Porto Rico do Maranhão</t>
  </si>
  <si>
    <t>BUJARU</t>
  </si>
  <si>
    <t>1325-5</t>
  </si>
  <si>
    <t>Presidente Dutra</t>
  </si>
  <si>
    <t>BURITI</t>
  </si>
  <si>
    <t>5487-4</t>
  </si>
  <si>
    <t>Presidente Juscelino</t>
  </si>
  <si>
    <t>BURITI BRAVO</t>
  </si>
  <si>
    <t>4680-6</t>
  </si>
  <si>
    <t>BURITI DO TOCANTINS</t>
  </si>
  <si>
    <t>1203-6</t>
  </si>
  <si>
    <t>Presidente Sarney</t>
  </si>
  <si>
    <t>BURITICUPU</t>
  </si>
  <si>
    <t>4379-9</t>
  </si>
  <si>
    <t>Presidente Vargas</t>
  </si>
  <si>
    <t>BURITIRANA</t>
  </si>
  <si>
    <t>Dois Irmãos do Tocantins</t>
  </si>
  <si>
    <t>0875-8</t>
  </si>
  <si>
    <t>Primeira Cruz</t>
  </si>
  <si>
    <t>BURITIS</t>
  </si>
  <si>
    <t>2711-7</t>
  </si>
  <si>
    <t>Raposa</t>
  </si>
  <si>
    <t>CAAPIRANGA</t>
  </si>
  <si>
    <t>4704-9</t>
  </si>
  <si>
    <t>Riachão</t>
  </si>
  <si>
    <t>CABIXI</t>
  </si>
  <si>
    <t>4169-8</t>
  </si>
  <si>
    <t>São Miguel do Guama</t>
  </si>
  <si>
    <t>Ribamar Fiquene</t>
  </si>
  <si>
    <t>CACAIEIROS</t>
  </si>
  <si>
    <t>4098-1</t>
  </si>
  <si>
    <t>Rosário</t>
  </si>
  <si>
    <t>CACAULÂNDIA</t>
  </si>
  <si>
    <t>1636-2</t>
  </si>
  <si>
    <t>Sambaiba</t>
  </si>
  <si>
    <t>CÁCERES</t>
  </si>
  <si>
    <t>2594-4</t>
  </si>
  <si>
    <t>Santa Filomena do Maranhão</t>
  </si>
  <si>
    <t>CACHOEIRA DO ARARI</t>
  </si>
  <si>
    <t>4653-8</t>
  </si>
  <si>
    <t>Santa Helena</t>
  </si>
  <si>
    <t>CACHOEIRA DO PIRIÁ</t>
  </si>
  <si>
    <t>4382-3</t>
  </si>
  <si>
    <t>Santa Inez</t>
  </si>
  <si>
    <t>CACHOEIRA GRANDE</t>
  </si>
  <si>
    <t>0398-0</t>
  </si>
  <si>
    <t>Serra do Navio</t>
  </si>
  <si>
    <t>Santa luzia</t>
  </si>
  <si>
    <t>CACHOEIRINHA</t>
  </si>
  <si>
    <t>0977-1</t>
  </si>
  <si>
    <t>Santa Luzia do Paruá</t>
  </si>
  <si>
    <t>CACOAL</t>
  </si>
  <si>
    <t>3635-9</t>
  </si>
  <si>
    <t>Santa Quitéria do Maranhão</t>
  </si>
  <si>
    <t>CAJAPIO</t>
  </si>
  <si>
    <t>5488-1</t>
  </si>
  <si>
    <t>Santa Rita</t>
  </si>
  <si>
    <t>CAJARÍ</t>
  </si>
  <si>
    <t>Itacajá</t>
  </si>
  <si>
    <t>1373-6</t>
  </si>
  <si>
    <t>Tartarugalzinho</t>
  </si>
  <si>
    <t>Santana do Maranhão</t>
  </si>
  <si>
    <t>CALCOENE</t>
  </si>
  <si>
    <t>0666-4</t>
  </si>
  <si>
    <t>Terra alta</t>
  </si>
  <si>
    <t>Santo Amaro do Maranhão</t>
  </si>
  <si>
    <t>CAMARUA</t>
  </si>
  <si>
    <t>4674-1</t>
  </si>
  <si>
    <t>Terra santa</t>
  </si>
  <si>
    <t>Santo Antonio dos Lopes</t>
  </si>
  <si>
    <t>CAMETA</t>
  </si>
  <si>
    <t>Itaporã do Tocantins</t>
  </si>
  <si>
    <t>4048-6</t>
  </si>
  <si>
    <t>Tome-açu</t>
  </si>
  <si>
    <t>São Benedito do Rio Preto</t>
  </si>
  <si>
    <t>CAMPESTRE DO Maranhão</t>
  </si>
  <si>
    <t>4673-4</t>
  </si>
  <si>
    <t>São Bento</t>
  </si>
  <si>
    <t>CAMPO NOVO DE RONDÔNIA</t>
  </si>
  <si>
    <t>4708-7</t>
  </si>
  <si>
    <t>São Bernardo</t>
  </si>
  <si>
    <t>CAMPO NOVO DO PARECIS</t>
  </si>
  <si>
    <t>4666-2</t>
  </si>
  <si>
    <t>São Domingos do Azeitao</t>
  </si>
  <si>
    <t>CAMPO VERDE</t>
  </si>
  <si>
    <t>4667-9</t>
  </si>
  <si>
    <t>Tucurui</t>
  </si>
  <si>
    <t>São Domingos do Maranhão</t>
  </si>
  <si>
    <t>CAMPOS DE JÚLIO</t>
  </si>
  <si>
    <t>5178-1</t>
  </si>
  <si>
    <t>São Felix de Balsas</t>
  </si>
  <si>
    <t>CAMPOS LINDOS</t>
  </si>
  <si>
    <t>Lavandeira</t>
  </si>
  <si>
    <t>5592-1</t>
  </si>
  <si>
    <t>São Francisco do Brejao</t>
  </si>
  <si>
    <t>CANAA DOS CARAJÁS</t>
  </si>
  <si>
    <t>2106-5</t>
  </si>
  <si>
    <t>São Francisco do Maranhão</t>
  </si>
  <si>
    <t>CANABRAVA DO NORTE</t>
  </si>
  <si>
    <t>5489-8</t>
  </si>
  <si>
    <t>São João Batista</t>
  </si>
  <si>
    <t>CANAMARI</t>
  </si>
  <si>
    <t>Marianópolis do Tocantins</t>
  </si>
  <si>
    <t>4385-4</t>
  </si>
  <si>
    <t>Vitória do Jari</t>
  </si>
  <si>
    <t>São João do Caru</t>
  </si>
  <si>
    <t>CANARANA</t>
  </si>
  <si>
    <t>4668-6</t>
  </si>
  <si>
    <t>Vitória do xingu</t>
  </si>
  <si>
    <t>São João do Paraíso</t>
  </si>
  <si>
    <t>CANDEIAS DO JAMARI</t>
  </si>
  <si>
    <t>Marilândia do Tocantins</t>
  </si>
  <si>
    <t>4707-0</t>
  </si>
  <si>
    <t>São João do Soter</t>
  </si>
  <si>
    <t>CÂNDIDO MENDES</t>
  </si>
  <si>
    <t>0600-4</t>
  </si>
  <si>
    <t>São João dos Patos</t>
  </si>
  <si>
    <t>CANTÁ</t>
  </si>
  <si>
    <t>1227-0</t>
  </si>
  <si>
    <t>São José de Ribamar</t>
  </si>
  <si>
    <t>CANTANHEDE</t>
  </si>
  <si>
    <t>2637-6</t>
  </si>
  <si>
    <t>São José dos Basilios</t>
  </si>
  <si>
    <t>CANUTAMA</t>
  </si>
  <si>
    <t>Monte Santo do Tocantins</t>
  </si>
  <si>
    <t>5490-8</t>
  </si>
  <si>
    <t>São Luis</t>
  </si>
  <si>
    <t>CAPANEMA</t>
  </si>
  <si>
    <t>4660-0</t>
  </si>
  <si>
    <t>São Luiz Gonzaga Maranhão</t>
  </si>
  <si>
    <t>CAPINZAL DO NORTE</t>
  </si>
  <si>
    <t>4683-7</t>
  </si>
  <si>
    <t>São Mateus do Maranhão</t>
  </si>
  <si>
    <t>CAPITÃO POÇO</t>
  </si>
  <si>
    <t>1134-3</t>
  </si>
  <si>
    <t>São Pedro da Agua Branca</t>
  </si>
  <si>
    <t>CAPIXABA</t>
  </si>
  <si>
    <t>2893-4</t>
  </si>
  <si>
    <t>São Pedro dos Crentes</t>
  </si>
  <si>
    <t>CARACARAI</t>
  </si>
  <si>
    <t>4091-2</t>
  </si>
  <si>
    <t>São Raimundo das Mangabeiras</t>
  </si>
  <si>
    <t>CARAUARI</t>
  </si>
  <si>
    <t>4391-9</t>
  </si>
  <si>
    <t>São Raimundo do Doca Bezerra</t>
  </si>
  <si>
    <t>CAREIRO</t>
  </si>
  <si>
    <t>1308-0</t>
  </si>
  <si>
    <t>São Roberto</t>
  </si>
  <si>
    <t>CAREIRO DA VÁRZEA</t>
  </si>
  <si>
    <t>4392-6</t>
  </si>
  <si>
    <t>São Vicente Ferrer</t>
  </si>
  <si>
    <t>CARIRI DO TOCANTINS</t>
  </si>
  <si>
    <t>4669-3</t>
  </si>
  <si>
    <t>Satubinha</t>
  </si>
  <si>
    <t>CARMOLÂNDIA</t>
  </si>
  <si>
    <t>5491-5</t>
  </si>
  <si>
    <t>Senador Alexandre Costa</t>
  </si>
  <si>
    <t>CAROEBE</t>
  </si>
  <si>
    <t>4580-7</t>
  </si>
  <si>
    <t>Senador La Rocque</t>
  </si>
  <si>
    <t>CAROLINA</t>
  </si>
  <si>
    <t>4678-9</t>
  </si>
  <si>
    <t>Serrano do Maranhão</t>
  </si>
  <si>
    <t>CARRASCO BONITO</t>
  </si>
  <si>
    <t>Sítio Novo</t>
  </si>
  <si>
    <t>CARUTAPERA</t>
  </si>
  <si>
    <t>4097-4</t>
  </si>
  <si>
    <t>Sucupira do Norte</t>
  </si>
  <si>
    <t>CASEARA</t>
  </si>
  <si>
    <t>2891-0</t>
  </si>
  <si>
    <t>Sucupira do Riachao</t>
  </si>
  <si>
    <t>CASTANHAL</t>
  </si>
  <si>
    <t>Tasso Fragoso</t>
  </si>
  <si>
    <t>CASTANHEIRA</t>
  </si>
  <si>
    <t>4664-8</t>
  </si>
  <si>
    <t>Timbiras</t>
  </si>
  <si>
    <t>CASTANHEIRAS</t>
  </si>
  <si>
    <t>2026-2</t>
  </si>
  <si>
    <t>Timom</t>
  </si>
  <si>
    <t>CAXIAS</t>
  </si>
  <si>
    <t>3811-3</t>
  </si>
  <si>
    <t>Trizidela do Vale</t>
  </si>
  <si>
    <t>CEDRAL</t>
  </si>
  <si>
    <t>4395-7</t>
  </si>
  <si>
    <t>Tufilandia</t>
  </si>
  <si>
    <t>CENTENÁRIO</t>
  </si>
  <si>
    <t>2956-2</t>
  </si>
  <si>
    <t>Tuntum</t>
  </si>
  <si>
    <t>CENTRAL DO Maranhão</t>
  </si>
  <si>
    <t>4665-5</t>
  </si>
  <si>
    <t>Turiaçu</t>
  </si>
  <si>
    <t>CENTRO DO GUILHERME</t>
  </si>
  <si>
    <t>3857-7</t>
  </si>
  <si>
    <t>Turilandia</t>
  </si>
  <si>
    <t>CENTRO NOVO DO Maranhão</t>
  </si>
  <si>
    <t>1261-0</t>
  </si>
  <si>
    <t>Tutoia</t>
  </si>
  <si>
    <t>CEREJEIRAS</t>
  </si>
  <si>
    <t>3480-1</t>
  </si>
  <si>
    <t>Urbano Santos</t>
  </si>
  <si>
    <t>CHAPADA DA NATIVIDADE</t>
  </si>
  <si>
    <t>4396-4</t>
  </si>
  <si>
    <t>Vargem Grande</t>
  </si>
  <si>
    <t>CHAPADA DE AREIA</t>
  </si>
  <si>
    <t>0351-9</t>
  </si>
  <si>
    <t>Viana</t>
  </si>
  <si>
    <t>CHAPADA DOS GUIMARÃES</t>
  </si>
  <si>
    <t>4397-1</t>
  </si>
  <si>
    <t>Vila Nova dos Martirios</t>
  </si>
  <si>
    <t>CHAPADINHA</t>
  </si>
  <si>
    <t>1781-1</t>
  </si>
  <si>
    <t>Vitoria do Mearim</t>
  </si>
  <si>
    <t>CHAVES</t>
  </si>
  <si>
    <t>5593-8</t>
  </si>
  <si>
    <t>Vitorino Freire</t>
  </si>
  <si>
    <t>CHUPINGUAIA</t>
  </si>
  <si>
    <t>4654-5</t>
  </si>
  <si>
    <t>Zé Doca</t>
  </si>
  <si>
    <t>CIDELANDIA</t>
  </si>
  <si>
    <t>4663-1</t>
  </si>
  <si>
    <t>Teresina</t>
  </si>
  <si>
    <t>CLÁUDIA</t>
  </si>
  <si>
    <t>5179-8</t>
  </si>
  <si>
    <t>COARI</t>
  </si>
  <si>
    <t>5180-8</t>
  </si>
  <si>
    <t>COCALINHO</t>
  </si>
  <si>
    <t>Rio Sono</t>
  </si>
  <si>
    <t>4177-7</t>
  </si>
  <si>
    <t>CODAJÁS</t>
  </si>
  <si>
    <t>4398-8</t>
  </si>
  <si>
    <t>CODÓ</t>
  </si>
  <si>
    <t>4703-2</t>
  </si>
  <si>
    <t>COELHO NETO</t>
  </si>
  <si>
    <t>Santa Fe do Araguaia</t>
  </si>
  <si>
    <t>4684-4</t>
  </si>
  <si>
    <t>COLARES</t>
  </si>
  <si>
    <t>4658-3</t>
  </si>
  <si>
    <t>COLIDER</t>
  </si>
  <si>
    <t>5493-9</t>
  </si>
  <si>
    <t>COLINAS</t>
  </si>
  <si>
    <t>4400-4</t>
  </si>
  <si>
    <t>COLINAS DO TOCANTINS</t>
  </si>
  <si>
    <t>4401-1</t>
  </si>
  <si>
    <t>COLMEIA</t>
  </si>
  <si>
    <t>Santa Terezinha do Tocantins</t>
  </si>
  <si>
    <t>5494-6</t>
  </si>
  <si>
    <t>COLORADO DO OESTE</t>
  </si>
  <si>
    <t>4652-1</t>
  </si>
  <si>
    <t>COMBINADO</t>
  </si>
  <si>
    <t>4657-6</t>
  </si>
  <si>
    <t>COMODORO</t>
  </si>
  <si>
    <t>4655-2</t>
  </si>
  <si>
    <t>CONCEIÇÃO DO ARAGUAIA</t>
  </si>
  <si>
    <t>5184-6</t>
  </si>
  <si>
    <t>CONCEICAO DO LAGO-AÇU</t>
  </si>
  <si>
    <t>1458-4</t>
  </si>
  <si>
    <t>CONCEIÇÃO DO TOCANTINS</t>
  </si>
  <si>
    <t>São Valério da Natividade</t>
  </si>
  <si>
    <t>4405-9</t>
  </si>
  <si>
    <t>CONCÓRDIA DO PARÁ</t>
  </si>
  <si>
    <t>4095-0</t>
  </si>
  <si>
    <t>CONFRESA</t>
  </si>
  <si>
    <t>Sitio Novo Tocantins</t>
  </si>
  <si>
    <t>2509-2</t>
  </si>
  <si>
    <t>COROATÁ</t>
  </si>
  <si>
    <t>4671-0</t>
  </si>
  <si>
    <t>CORUMBIARA</t>
  </si>
  <si>
    <t>0503-6</t>
  </si>
  <si>
    <t>COSTA MARQUES</t>
  </si>
  <si>
    <t>4670-3</t>
  </si>
  <si>
    <t>COTRIGUAÇU</t>
  </si>
  <si>
    <t>Talismã</t>
  </si>
  <si>
    <t>5495-3</t>
  </si>
  <si>
    <t>COUTO MAGALHÃES</t>
  </si>
  <si>
    <t>5181-5</t>
  </si>
  <si>
    <t>CRISTALÂNDIA</t>
  </si>
  <si>
    <t>5182-2</t>
  </si>
  <si>
    <t>CRIXAS DO TOCANTINS</t>
  </si>
  <si>
    <t>3946-6</t>
  </si>
  <si>
    <t>CRUZEIRO DO SUL</t>
  </si>
  <si>
    <t>1718-9</t>
  </si>
  <si>
    <t>CUIABA</t>
  </si>
  <si>
    <t>Tupirama</t>
  </si>
  <si>
    <t>5496-0</t>
  </si>
  <si>
    <t>CUJUBIM</t>
  </si>
  <si>
    <t>4679-6</t>
  </si>
  <si>
    <t>CUMARU DO NORTE</t>
  </si>
  <si>
    <t>4100-7</t>
  </si>
  <si>
    <t>CURIONÓPOLIS</t>
  </si>
  <si>
    <t>1465-6</t>
  </si>
  <si>
    <t>CURRALINHO</t>
  </si>
  <si>
    <t>CURUÁ</t>
  </si>
  <si>
    <t>A M A Z O N A S   (73 mun)</t>
  </si>
  <si>
    <t>CURUÇA</t>
  </si>
  <si>
    <t>CodAM</t>
  </si>
  <si>
    <t>CURURUPU</t>
  </si>
  <si>
    <t>Alvaraes</t>
  </si>
  <si>
    <t>4183-2</t>
  </si>
  <si>
    <t>EIRUNEPÉ</t>
  </si>
  <si>
    <t>CUTIAS</t>
  </si>
  <si>
    <t>4186-3</t>
  </si>
  <si>
    <t>ENVIRA</t>
  </si>
  <si>
    <t>DARCINÓPOLIS</t>
  </si>
  <si>
    <t>4192-8</t>
  </si>
  <si>
    <t>ESTIRÃO DO EQUADOR</t>
  </si>
  <si>
    <t>DAVINOPOLIS</t>
  </si>
  <si>
    <t>4194-2</t>
  </si>
  <si>
    <t>FONTE BOA</t>
  </si>
  <si>
    <t>DENISE</t>
  </si>
  <si>
    <t>3925-3</t>
  </si>
  <si>
    <t>GUAJARÁ</t>
  </si>
  <si>
    <t>DIAMANTINO</t>
  </si>
  <si>
    <t>Apuí</t>
  </si>
  <si>
    <t>4191-1</t>
  </si>
  <si>
    <t>HUMAITÁ</t>
  </si>
  <si>
    <t>DIANÓPOLIS</t>
  </si>
  <si>
    <t>0953-7</t>
  </si>
  <si>
    <t>IAUARETE</t>
  </si>
  <si>
    <t>DIVINÓPOLIS DO TOCANTINS</t>
  </si>
  <si>
    <t>1836-0</t>
  </si>
  <si>
    <t>IPIXUNA</t>
  </si>
  <si>
    <t>DOIS IRMÃOS DO TOCANTINS</t>
  </si>
  <si>
    <t>4195-9</t>
  </si>
  <si>
    <t>IRACEMA</t>
  </si>
  <si>
    <t>DOM AQUINO</t>
  </si>
  <si>
    <t>4187-0</t>
  </si>
  <si>
    <t>IRANDUBA</t>
  </si>
  <si>
    <t>DOM ELISEU</t>
  </si>
  <si>
    <t>2343-4</t>
  </si>
  <si>
    <t>ITACOATIARA</t>
  </si>
  <si>
    <t>DOM PEDRO</t>
  </si>
  <si>
    <t>3231-5</t>
  </si>
  <si>
    <t>ITAMARATI</t>
  </si>
  <si>
    <t>DUERE</t>
  </si>
  <si>
    <t>0566-5</t>
  </si>
  <si>
    <t>ITAPIRANGA</t>
  </si>
  <si>
    <t>DUQUE BACELAR</t>
  </si>
  <si>
    <t>4188-7</t>
  </si>
  <si>
    <t>JAPURA</t>
  </si>
  <si>
    <t>4196-6</t>
  </si>
  <si>
    <t>JURUÁ</t>
  </si>
  <si>
    <t>ELDORADO DO CARAJÁS</t>
  </si>
  <si>
    <t>4199-7</t>
  </si>
  <si>
    <t>JUTAI</t>
  </si>
  <si>
    <t>1273-7</t>
  </si>
  <si>
    <t>LÁBREA</t>
  </si>
  <si>
    <t>EPITACIOLÂNDIA</t>
  </si>
  <si>
    <t>2155-3</t>
  </si>
  <si>
    <t>MANACAPURU</t>
  </si>
  <si>
    <t>ESPERANTINA</t>
  </si>
  <si>
    <t>4193-5</t>
  </si>
  <si>
    <t>MANAQUIRI</t>
  </si>
  <si>
    <t>ESPERANTINÓPOLIS</t>
  </si>
  <si>
    <t>4207-5</t>
  </si>
  <si>
    <t>MANAUS</t>
  </si>
  <si>
    <t>ESPIGÃO D'OESTE</t>
  </si>
  <si>
    <t>4201-3</t>
  </si>
  <si>
    <t>MANICORÉ</t>
  </si>
  <si>
    <t>2774-6</t>
  </si>
  <si>
    <t>MARAA</t>
  </si>
  <si>
    <t>ESTREITO</t>
  </si>
  <si>
    <t>3681-6</t>
  </si>
  <si>
    <t>MAUES</t>
  </si>
  <si>
    <t>EXTREMA DE RONDÔNIA</t>
  </si>
  <si>
    <t>0696-3</t>
  </si>
  <si>
    <t>MOURA</t>
  </si>
  <si>
    <t>FARO</t>
  </si>
  <si>
    <t>4470-5</t>
  </si>
  <si>
    <t>MUCAJAI</t>
  </si>
  <si>
    <t>FÁTIMA</t>
  </si>
  <si>
    <t>1716-5</t>
  </si>
  <si>
    <t>NHAMUNDA</t>
  </si>
  <si>
    <t>FEIJÓ</t>
  </si>
  <si>
    <t>2588-9</t>
  </si>
  <si>
    <t>NORMANDIA</t>
  </si>
  <si>
    <t>FEIRA NOVA DO Maranhão</t>
  </si>
  <si>
    <t>3437-5</t>
  </si>
  <si>
    <t>NOVA OLINDA DO NORTE</t>
  </si>
  <si>
    <t>FERNANDO FALCAO</t>
  </si>
  <si>
    <t>0614-5</t>
  </si>
  <si>
    <t>NOVO AIRÃO</t>
  </si>
  <si>
    <t>FERREIRA GOMES</t>
  </si>
  <si>
    <t>4202-0</t>
  </si>
  <si>
    <t>NOVO ARIPUANÃ</t>
  </si>
  <si>
    <t>FIGUEIRÓPOLIS</t>
  </si>
  <si>
    <t>1297-1</t>
  </si>
  <si>
    <t>PACARAÍMA</t>
  </si>
  <si>
    <t>FIGUEIROPOLIS D´OESTE</t>
  </si>
  <si>
    <t>4471-2</t>
  </si>
  <si>
    <t>PARINTINS</t>
  </si>
  <si>
    <t>FILADELFIA</t>
  </si>
  <si>
    <t>2293-0</t>
  </si>
  <si>
    <t>PAUINI</t>
  </si>
  <si>
    <t>FLORESTA DO ARAGUAIA</t>
  </si>
  <si>
    <t>4209-9</t>
  </si>
  <si>
    <t>PRESIDENTE FIGUEIREDO</t>
  </si>
  <si>
    <t>3999-2</t>
  </si>
  <si>
    <t>RIO PRETO DA EVA</t>
  </si>
  <si>
    <t>FORMOSA DA SERRA NEGRA</t>
  </si>
  <si>
    <t>4205-1</t>
  </si>
  <si>
    <t>RORAINÓPOLIS</t>
  </si>
  <si>
    <t>FORMOSO DO ARAGUAIA</t>
  </si>
  <si>
    <t>0959-9</t>
  </si>
  <si>
    <t>SANTA ISABEL DO RIO NEGRO</t>
  </si>
  <si>
    <t>FORTALEZA DO TABOCAO</t>
  </si>
  <si>
    <t>4204-4</t>
  </si>
  <si>
    <t>SANTO ANTONIO DO IÇA</t>
  </si>
  <si>
    <t>FORTALEZA DOS NOGUEIRAS</t>
  </si>
  <si>
    <t>1821-2</t>
  </si>
  <si>
    <t>SÃO GABRIEL DA CACHOEIRA</t>
  </si>
  <si>
    <t>FORTUNA</t>
  </si>
  <si>
    <t>Japurá</t>
  </si>
  <si>
    <t>2419-6</t>
  </si>
  <si>
    <t>SÃO JOÃO DA BALIZA</t>
  </si>
  <si>
    <t>GARRAFÃO DO NORTE</t>
  </si>
  <si>
    <t>3634-2</t>
  </si>
  <si>
    <t>SÃO LUIZ DO ANAUÁ</t>
  </si>
  <si>
    <t>GENERAL CARNEIRO</t>
  </si>
  <si>
    <t>Jutaí</t>
  </si>
  <si>
    <t>0675-0</t>
  </si>
  <si>
    <t>SÃO PAULO DE OLIVENÇA</t>
  </si>
  <si>
    <t>GLORIA DO OESTE</t>
  </si>
  <si>
    <t>1101-3</t>
  </si>
  <si>
    <t>SÃO SEBASTIÃO DO UATUMA</t>
  </si>
  <si>
    <t>GODOFREDO VIANA</t>
  </si>
  <si>
    <t>1986-4</t>
  </si>
  <si>
    <t>SILVES</t>
  </si>
  <si>
    <t>GOIANESIA DO PARÁ</t>
  </si>
  <si>
    <t>4189-4</t>
  </si>
  <si>
    <t>SUCUNDURI</t>
  </si>
  <si>
    <t>GOIANORTE</t>
  </si>
  <si>
    <t>0556-2</t>
  </si>
  <si>
    <t>TABATINGA</t>
  </si>
  <si>
    <t>GOIATINS</t>
  </si>
  <si>
    <t>1859-7</t>
  </si>
  <si>
    <t>TAMANIQUA</t>
  </si>
  <si>
    <t>GONÇALVES DIAS</t>
  </si>
  <si>
    <t>Maraã</t>
  </si>
  <si>
    <t>2735-1</t>
  </si>
  <si>
    <t>TAPAUÁ</t>
  </si>
  <si>
    <t>GOVERNADOR ARCHER</t>
  </si>
  <si>
    <t>3658-6</t>
  </si>
  <si>
    <t>TEFÉ</t>
  </si>
  <si>
    <t>GOVERNADOR EDSON LOBAO</t>
  </si>
  <si>
    <t>4203-7</t>
  </si>
  <si>
    <t>TONANTINS</t>
  </si>
  <si>
    <t>GOVERNADOR EUGÊNIO BARROS</t>
  </si>
  <si>
    <t>Nhamundá</t>
  </si>
  <si>
    <t>0828-4</t>
  </si>
  <si>
    <t>UARINI</t>
  </si>
  <si>
    <t>GOVERNADOR JORGE TEIXEIRA</t>
  </si>
  <si>
    <t>1711-0</t>
  </si>
  <si>
    <t>UIRAMUTÃ</t>
  </si>
  <si>
    <t>GOVERNADOR LUIZ ROCHA</t>
  </si>
  <si>
    <t>2142-9</t>
  </si>
  <si>
    <t>URUCARA</t>
  </si>
  <si>
    <t>GOVERNADOR NEWTON BELLO</t>
  </si>
  <si>
    <t>2584-1</t>
  </si>
  <si>
    <t>URUCURITUBA</t>
  </si>
  <si>
    <t>GOVERNADOR NUNES FREIRE</t>
  </si>
  <si>
    <t>3221-2</t>
  </si>
  <si>
    <t>GRAÇARANHA</t>
  </si>
  <si>
    <t>0132-2</t>
  </si>
  <si>
    <t>GRAJAÚ</t>
  </si>
  <si>
    <t>4200-6</t>
  </si>
  <si>
    <t>Rio Preto da Eva</t>
  </si>
  <si>
    <t>4185-6</t>
  </si>
  <si>
    <t>GUAJARÁ-MIRIM</t>
  </si>
  <si>
    <t>0687-7</t>
  </si>
  <si>
    <t>GUARAI</t>
  </si>
  <si>
    <t>Santo Antônio do Ica</t>
  </si>
  <si>
    <t>1013-1</t>
  </si>
  <si>
    <t>GUARANTA DO NORTE</t>
  </si>
  <si>
    <t>1900-8</t>
  </si>
  <si>
    <t>GUIMARÃES</t>
  </si>
  <si>
    <t>2791-1</t>
  </si>
  <si>
    <t>GUIRATINGA</t>
  </si>
  <si>
    <t>São Sebastiao do Uatumã</t>
  </si>
  <si>
    <t>4206-8</t>
  </si>
  <si>
    <t>GURUPÁ</t>
  </si>
  <si>
    <t>3867-0</t>
  </si>
  <si>
    <t>GURUPI</t>
  </si>
  <si>
    <t>4190-4</t>
  </si>
  <si>
    <t>4198-0</t>
  </si>
  <si>
    <t>HUMBERTO DE CAMPOS</t>
  </si>
  <si>
    <t>4197-3</t>
  </si>
  <si>
    <t>0716-8</t>
  </si>
  <si>
    <t>ICATÚ</t>
  </si>
  <si>
    <t>1154-9</t>
  </si>
  <si>
    <t>IGARAPÉ DO MEIO</t>
  </si>
  <si>
    <t>4208-2</t>
  </si>
  <si>
    <t>IGARAPÉ GRANDE</t>
  </si>
  <si>
    <t>4184-9</t>
  </si>
  <si>
    <t>IGARAPÉ-AÇU</t>
  </si>
  <si>
    <t>Urucará</t>
  </si>
  <si>
    <t>1776-3</t>
  </si>
  <si>
    <t>IGARAPÉ-MIRI</t>
  </si>
  <si>
    <t>2224-6</t>
  </si>
  <si>
    <t>IMPERATRIZ</t>
  </si>
  <si>
    <t>INDIAVAI</t>
  </si>
  <si>
    <t>A M A P Á   (16 mun)</t>
  </si>
  <si>
    <t>INHANGAPI</t>
  </si>
  <si>
    <t>ListaAP</t>
  </si>
  <si>
    <t>CodAP</t>
  </si>
  <si>
    <t>Amapá</t>
  </si>
  <si>
    <t>1243-8</t>
  </si>
  <si>
    <t>Calçoene</t>
  </si>
  <si>
    <t>1455-3</t>
  </si>
  <si>
    <t>IPIXUNA DO PARÁ</t>
  </si>
  <si>
    <t>5142-0</t>
  </si>
  <si>
    <t>IPUEIRAS</t>
  </si>
  <si>
    <t>4421-7</t>
  </si>
  <si>
    <t>5647-0</t>
  </si>
  <si>
    <t>4422-4</t>
  </si>
  <si>
    <t>IRITUIA</t>
  </si>
  <si>
    <t>2833-6</t>
  </si>
  <si>
    <t>ITACAJA</t>
  </si>
  <si>
    <t>1510-5</t>
  </si>
  <si>
    <t>3887-6</t>
  </si>
  <si>
    <t>ITAGUATINS</t>
  </si>
  <si>
    <t>5144-4</t>
  </si>
  <si>
    <t>ITAIPAVA DO GRAJAU</t>
  </si>
  <si>
    <t>5140-6</t>
  </si>
  <si>
    <t>ITAITUBA</t>
  </si>
  <si>
    <t>5141-3</t>
  </si>
  <si>
    <t>4423-1</t>
  </si>
  <si>
    <t>ITAPECURU MIRIM</t>
  </si>
  <si>
    <t>5143-7</t>
  </si>
  <si>
    <t>4424-8</t>
  </si>
  <si>
    <t>ITAPIRATINS</t>
  </si>
  <si>
    <t>5648-7</t>
  </si>
  <si>
    <t>ITAPORA DO TOCANTINS</t>
  </si>
  <si>
    <t>ITAUBA</t>
  </si>
  <si>
    <t>R O N D Ô N I A   (57 mun)</t>
  </si>
  <si>
    <t>ITAUBAL</t>
  </si>
  <si>
    <t>CodRO</t>
  </si>
  <si>
    <t>ITINGA DO Maranhão</t>
  </si>
  <si>
    <t>Alta Floresta Doeste</t>
  </si>
  <si>
    <t>4303-6</t>
  </si>
  <si>
    <t>ITIQUIRA</t>
  </si>
  <si>
    <t>5662-1</t>
  </si>
  <si>
    <t>ITUPIRANGA</t>
  </si>
  <si>
    <t>Alto Paraíso</t>
  </si>
  <si>
    <t>4690-9</t>
  </si>
  <si>
    <t>JACAREACANGA</t>
  </si>
  <si>
    <t>4302-9</t>
  </si>
  <si>
    <t>JACIARA</t>
  </si>
  <si>
    <t>4692-3</t>
  </si>
  <si>
    <t>JACUNDÁ</t>
  </si>
  <si>
    <t>0939-3</t>
  </si>
  <si>
    <t>JAMARI</t>
  </si>
  <si>
    <t>5663-8</t>
  </si>
  <si>
    <t>JANGADA</t>
  </si>
  <si>
    <t>4462-6</t>
  </si>
  <si>
    <t>4698-5</t>
  </si>
  <si>
    <t>JARU</t>
  </si>
  <si>
    <t>4697-8</t>
  </si>
  <si>
    <t>JATOBA</t>
  </si>
  <si>
    <t>1074-6</t>
  </si>
  <si>
    <t>JAU DO TOCANTINS</t>
  </si>
  <si>
    <t>4694-7</t>
  </si>
  <si>
    <t>JAURU</t>
  </si>
  <si>
    <t>4696-1</t>
  </si>
  <si>
    <t>JENIPAPO DOS VILIRAS</t>
  </si>
  <si>
    <t>4702-5</t>
  </si>
  <si>
    <t>JI-PARANA</t>
  </si>
  <si>
    <t>4221-9</t>
  </si>
  <si>
    <t>JOÃO LISBOA</t>
  </si>
  <si>
    <t>5664-5</t>
  </si>
  <si>
    <t>JORDÃO</t>
  </si>
  <si>
    <t>4121-0</t>
  </si>
  <si>
    <t>JOSELÂNDIA</t>
  </si>
  <si>
    <t>4695-4</t>
  </si>
  <si>
    <t>JUANA</t>
  </si>
  <si>
    <t>4111-7</t>
  </si>
  <si>
    <t>JUARINA</t>
  </si>
  <si>
    <t>5665-2</t>
  </si>
  <si>
    <t>JUINA</t>
  </si>
  <si>
    <t>Espigão do Oeste</t>
  </si>
  <si>
    <t>4123-4</t>
  </si>
  <si>
    <t>JUNCO DO Maranhão</t>
  </si>
  <si>
    <t>4693-0</t>
  </si>
  <si>
    <t>4662-4</t>
  </si>
  <si>
    <t>JURUEMA</t>
  </si>
  <si>
    <t>Guajará-Mirim</t>
  </si>
  <si>
    <t>2288-2</t>
  </si>
  <si>
    <t>JURUTI</t>
  </si>
  <si>
    <t>4685-1</t>
  </si>
  <si>
    <t>JUSCIMEIRA</t>
  </si>
  <si>
    <t>Itapuã do Oeste</t>
  </si>
  <si>
    <t>4125-8</t>
  </si>
  <si>
    <t>Jiparaná</t>
  </si>
  <si>
    <t>3894-8</t>
  </si>
  <si>
    <t>LAGEADO NOVO</t>
  </si>
  <si>
    <t>Machadinho do Oeste</t>
  </si>
  <si>
    <t>4454-7</t>
  </si>
  <si>
    <t>LAGO DA PEDRA</t>
  </si>
  <si>
    <t>4688-2</t>
  </si>
  <si>
    <t>LAGO DO JUNCO</t>
  </si>
  <si>
    <t>4687-5</t>
  </si>
  <si>
    <t>LAGO DOS RODRIGUES</t>
  </si>
  <si>
    <t>4650-7</t>
  </si>
  <si>
    <t>LAGO VERDE</t>
  </si>
  <si>
    <t>Nova Brasilândia do Oeste</t>
  </si>
  <si>
    <t>4335-9</t>
  </si>
  <si>
    <t>LAGOA DA CONFUSÃO</t>
  </si>
  <si>
    <t>4451-6</t>
  </si>
  <si>
    <t>LAGOA DO MATO</t>
  </si>
  <si>
    <t>4699-2</t>
  </si>
  <si>
    <t>LAGOA DO TOCANTINS</t>
  </si>
  <si>
    <t>5667-6</t>
  </si>
  <si>
    <t>LAGOA GRANDE DO Maranhão</t>
  </si>
  <si>
    <t>4129-6</t>
  </si>
  <si>
    <t>LAJEADO</t>
  </si>
  <si>
    <t>5668-3</t>
  </si>
  <si>
    <t>LAMBARI DO OESTE</t>
  </si>
  <si>
    <t>3419-3</t>
  </si>
  <si>
    <t>LARANJAL DO JARI</t>
  </si>
  <si>
    <t>5670-0</t>
  </si>
  <si>
    <t>LAVANDEIRAS</t>
  </si>
  <si>
    <t>3071-9</t>
  </si>
  <si>
    <t>LIMA CAMPOS</t>
  </si>
  <si>
    <t>Presidente Médici</t>
  </si>
  <si>
    <t>4130-6</t>
  </si>
  <si>
    <t>LIMOEIRO DO AJURU</t>
  </si>
  <si>
    <t>5669-0</t>
  </si>
  <si>
    <t>LISTAAP</t>
  </si>
  <si>
    <t>4691-6</t>
  </si>
  <si>
    <t>LISTAPA</t>
  </si>
  <si>
    <t>4222-6</t>
  </si>
  <si>
    <t>LIZARDA</t>
  </si>
  <si>
    <t>Santa Luzia do Oeste</t>
  </si>
  <si>
    <t>4305-0</t>
  </si>
  <si>
    <t>LORETO</t>
  </si>
  <si>
    <t>São Felipe do Oeste</t>
  </si>
  <si>
    <t>5672-4</t>
  </si>
  <si>
    <t>LUCAS DO RIO VERDE</t>
  </si>
  <si>
    <t>São Francisco do Guaporé</t>
  </si>
  <si>
    <t>5671-7</t>
  </si>
  <si>
    <t>LUCIARA</t>
  </si>
  <si>
    <t>4450-9</t>
  </si>
  <si>
    <t>LUIS DOMINGUES</t>
  </si>
  <si>
    <t>4705-6</t>
  </si>
  <si>
    <t>LUZINÓPOLIS</t>
  </si>
  <si>
    <t>4700-1</t>
  </si>
  <si>
    <t>MACAPÁ</t>
  </si>
  <si>
    <t>4689-9</t>
  </si>
  <si>
    <t>MACHADINHO D'OESTE</t>
  </si>
  <si>
    <t>Urupá</t>
  </si>
  <si>
    <t>4686-8</t>
  </si>
  <si>
    <t>MÃE DO RIO</t>
  </si>
  <si>
    <t>Vale do Anarí</t>
  </si>
  <si>
    <t>5673-1</t>
  </si>
  <si>
    <t>MAGALHÃES BARATA</t>
  </si>
  <si>
    <t>4701-8</t>
  </si>
  <si>
    <t>MAGALHÃES DE ALMEIDA</t>
  </si>
  <si>
    <t>Vila Nova do Mamoré</t>
  </si>
  <si>
    <t>3440-9</t>
  </si>
  <si>
    <t>R O R A I M A   (15 mun)</t>
  </si>
  <si>
    <t>MANCIO LIMA</t>
  </si>
  <si>
    <t>ListaRR</t>
  </si>
  <si>
    <t>CodRR</t>
  </si>
  <si>
    <t>4164-3</t>
  </si>
  <si>
    <t>MANOEL URBANO</t>
  </si>
  <si>
    <t>Amajarí</t>
  </si>
  <si>
    <t>5653-5</t>
  </si>
  <si>
    <t>3529-5</t>
  </si>
  <si>
    <t>MARABÁ</t>
  </si>
  <si>
    <t>4161-2</t>
  </si>
  <si>
    <t>MARACAÇUME</t>
  </si>
  <si>
    <t>Canta</t>
  </si>
  <si>
    <t>5651-1</t>
  </si>
  <si>
    <t>MARACANÃ</t>
  </si>
  <si>
    <t>0547-6</t>
  </si>
  <si>
    <t>MARAJA DO SENA</t>
  </si>
  <si>
    <t>Caroebe</t>
  </si>
  <si>
    <t>5650-4</t>
  </si>
  <si>
    <t>MaranhãoZINHO</t>
  </si>
  <si>
    <t>5652-8</t>
  </si>
  <si>
    <t>MARAPANIM</t>
  </si>
  <si>
    <t>Mucajaí</t>
  </si>
  <si>
    <t>4163-6</t>
  </si>
  <si>
    <t>MARECHAL THAUMATURGO</t>
  </si>
  <si>
    <t>4160-5</t>
  </si>
  <si>
    <t>MARIANÓPOLIS DO NORTE</t>
  </si>
  <si>
    <t>Pacaraima</t>
  </si>
  <si>
    <t>5654-2</t>
  </si>
  <si>
    <t>MARITUBA</t>
  </si>
  <si>
    <t>5649-4</t>
  </si>
  <si>
    <t>MARUPA</t>
  </si>
  <si>
    <t>4162-9</t>
  </si>
  <si>
    <t>MATARROMA</t>
  </si>
  <si>
    <t>São Luiz do Anauá</t>
  </si>
  <si>
    <t>4159-5</t>
  </si>
  <si>
    <t>MATEIROS</t>
  </si>
  <si>
    <t>Uiramutá</t>
  </si>
  <si>
    <t>5655-9</t>
  </si>
  <si>
    <t>MATINHA</t>
  </si>
  <si>
    <t>MATÕES</t>
  </si>
  <si>
    <t>A  C  R  E   (22 mun)</t>
  </si>
  <si>
    <t>MATÕES DO NORTE</t>
  </si>
  <si>
    <t>CodAC</t>
  </si>
  <si>
    <t>5083-0</t>
  </si>
  <si>
    <t>MAURILÂNDIA DO TOCANTINS</t>
  </si>
  <si>
    <t>0946-5</t>
  </si>
  <si>
    <t>MAZAGÃO</t>
  </si>
  <si>
    <t>3569-7</t>
  </si>
  <si>
    <t>MEDICILÂNDIA</t>
  </si>
  <si>
    <t>Bujarí</t>
  </si>
  <si>
    <t>5091-9</t>
  </si>
  <si>
    <t>MELGAÇO</t>
  </si>
  <si>
    <t>5097-1</t>
  </si>
  <si>
    <t>MILAGRES DO Maranhão</t>
  </si>
  <si>
    <t>3568-0</t>
  </si>
  <si>
    <t>MINISTRO ANDREAZZA</t>
  </si>
  <si>
    <t>5096-4</t>
  </si>
  <si>
    <t>MIRACEMA DO TOCANTINS</t>
  </si>
  <si>
    <t>1597-8</t>
  </si>
  <si>
    <t>MIRADOR</t>
  </si>
  <si>
    <t>5095-7</t>
  </si>
  <si>
    <t>MIRANDA DO NORTE</t>
  </si>
  <si>
    <t>Mâncio Lima</t>
  </si>
  <si>
    <t>0103-0</t>
  </si>
  <si>
    <t>MIRANORTE</t>
  </si>
  <si>
    <t>0518-4</t>
  </si>
  <si>
    <t>MIRANTE DA SERRA</t>
  </si>
  <si>
    <t>5090-2</t>
  </si>
  <si>
    <t>MIRASSOS D´OESTE</t>
  </si>
  <si>
    <t>2998-8</t>
  </si>
  <si>
    <t>MIRINZAL</t>
  </si>
  <si>
    <t>5084-7</t>
  </si>
  <si>
    <t>MOCAJUBA</t>
  </si>
  <si>
    <t>5092-6</t>
  </si>
  <si>
    <t>MOJU</t>
  </si>
  <si>
    <t>3895-5</t>
  </si>
  <si>
    <t>MONÇÃO</t>
  </si>
  <si>
    <t>5085-4</t>
  </si>
  <si>
    <t>MONTE ALEGRE</t>
  </si>
  <si>
    <t>5094-0</t>
  </si>
  <si>
    <t>MONTE DO CARMO</t>
  </si>
  <si>
    <t>2907-4</t>
  </si>
  <si>
    <t>MONTE NEGRO</t>
  </si>
  <si>
    <t>3373-0</t>
  </si>
  <si>
    <t>MONTES ALTOS</t>
  </si>
  <si>
    <t>2747-8</t>
  </si>
  <si>
    <t>MORROS</t>
  </si>
  <si>
    <t>1869-0</t>
  </si>
  <si>
    <t>MOSQUITO</t>
  </si>
  <si>
    <t>M A R A N H Ã O   (217 mun)</t>
  </si>
  <si>
    <t>MUANA</t>
  </si>
  <si>
    <t>CodMA</t>
  </si>
  <si>
    <t>4119-3</t>
  </si>
  <si>
    <t>MURICILÂNDIA</t>
  </si>
  <si>
    <t>3408-3</t>
  </si>
  <si>
    <t>NATIVIDADE</t>
  </si>
  <si>
    <t>Água Doce do Maranhão</t>
  </si>
  <si>
    <t>5726-6</t>
  </si>
  <si>
    <t>NAZARÉ</t>
  </si>
  <si>
    <t>2119-9</t>
  </si>
  <si>
    <t>3909-5</t>
  </si>
  <si>
    <t>NINA RODRIGUES</t>
  </si>
  <si>
    <t>2558-0</t>
  </si>
  <si>
    <t>NOBRES</t>
  </si>
  <si>
    <t>5431-7</t>
  </si>
  <si>
    <t>Alto Alegre do Pindaré</t>
  </si>
  <si>
    <t>5722-8</t>
  </si>
  <si>
    <t>NORTELÂNDIA</t>
  </si>
  <si>
    <t>0607-3</t>
  </si>
  <si>
    <t>NOSSA SENHORA DO LIVRAMENTO</t>
  </si>
  <si>
    <t>Amapá do Maranhão</t>
  </si>
  <si>
    <t>5818-6</t>
  </si>
  <si>
    <t>NOVA BANDEIRANTES</t>
  </si>
  <si>
    <t>3012-8</t>
  </si>
  <si>
    <t>NOVA BRASILÂNDIA</t>
  </si>
  <si>
    <t>0866-2</t>
  </si>
  <si>
    <t>NOVA BRASILÂNDIA D'OESTE</t>
  </si>
  <si>
    <t>3472-2</t>
  </si>
  <si>
    <t>NOVA CANAÃ DO NORTE</t>
  </si>
  <si>
    <t>Apicum açu</t>
  </si>
  <si>
    <t>5681-0</t>
  </si>
  <si>
    <t>NOVA COLINAS</t>
  </si>
  <si>
    <t>5430-0</t>
  </si>
  <si>
    <t>NOVA ESPERANÇA DO PIRIA</t>
  </si>
  <si>
    <t>1343-7</t>
  </si>
  <si>
    <t>NOVA GUARITA</t>
  </si>
  <si>
    <t>4480-8</t>
  </si>
  <si>
    <t>NOVA IORQUE</t>
  </si>
  <si>
    <t>4026-6</t>
  </si>
  <si>
    <t>NOVA IPIXUNA</t>
  </si>
  <si>
    <t>1856-6</t>
  </si>
  <si>
    <t>NOVA MAMORÉ</t>
  </si>
  <si>
    <t>0535-9</t>
  </si>
  <si>
    <t>NOVA MARINGÁ</t>
  </si>
  <si>
    <t>5748-6</t>
  </si>
  <si>
    <t>NOVA MIRILÂNDIA</t>
  </si>
  <si>
    <t>1963-7</t>
  </si>
  <si>
    <t>NOVA MONTE VERDE</t>
  </si>
  <si>
    <t>5725-9</t>
  </si>
  <si>
    <t>NOVA MUTUM</t>
  </si>
  <si>
    <t>0748-1</t>
  </si>
  <si>
    <t>NOVA OLÍMPIA</t>
  </si>
  <si>
    <t>Barão de Grajau</t>
  </si>
  <si>
    <t>2400-0</t>
  </si>
  <si>
    <t>NOVA OLINDA</t>
  </si>
  <si>
    <t>1070-8</t>
  </si>
  <si>
    <t>NOVA OLINDA DO Maranhão</t>
  </si>
  <si>
    <t>2841-5</t>
  </si>
  <si>
    <t>5701-5</t>
  </si>
  <si>
    <t>NOVA ROSALÂNDIA</t>
  </si>
  <si>
    <t>5695-1</t>
  </si>
  <si>
    <t>NOVA TIMBOTEUA</t>
  </si>
  <si>
    <t>1607-0</t>
  </si>
  <si>
    <t>NOVA UNIÃO</t>
  </si>
  <si>
    <t>3391-2</t>
  </si>
  <si>
    <t>NOVA XAVANTINA</t>
  </si>
  <si>
    <t>5717-0</t>
  </si>
  <si>
    <t>NOVO ACORDO</t>
  </si>
  <si>
    <t>5765-1</t>
  </si>
  <si>
    <t>2183-8</t>
  </si>
  <si>
    <t>NOVO ALEGRE</t>
  </si>
  <si>
    <t>5737-6</t>
  </si>
  <si>
    <t>5700-8</t>
  </si>
  <si>
    <t>NOVO HORIZONTE DO NORTE</t>
  </si>
  <si>
    <t>4024-2</t>
  </si>
  <si>
    <t>NOVO HORIZONTE DO OESTE</t>
  </si>
  <si>
    <t>5750-3</t>
  </si>
  <si>
    <t>NOVO JARDIM</t>
  </si>
  <si>
    <t>2721-0</t>
  </si>
  <si>
    <t>NOVO PROGRESSO</t>
  </si>
  <si>
    <t>0672-9</t>
  </si>
  <si>
    <t>NOVO REPARTIMENTO</t>
  </si>
  <si>
    <t>4880-4</t>
  </si>
  <si>
    <t>NOVO SÃO JUAQUIM</t>
  </si>
  <si>
    <t>5677-9</t>
  </si>
  <si>
    <t>ÓBIDOS</t>
  </si>
  <si>
    <t>5698-2</t>
  </si>
  <si>
    <t>OEIRAS DO PARÁ</t>
  </si>
  <si>
    <t>2834-3</t>
  </si>
  <si>
    <t>OIAPOQUE</t>
  </si>
  <si>
    <t>0739-5</t>
  </si>
  <si>
    <t>OLHO DÁGUA DAS CUNHAS</t>
  </si>
  <si>
    <t>5685-8</t>
  </si>
  <si>
    <t>OLINDA NOVA DO Maranhão</t>
  </si>
  <si>
    <t>Candido Mendes</t>
  </si>
  <si>
    <t>3284-1</t>
  </si>
  <si>
    <t>OLIVEIRA DE FÁTIMA</t>
  </si>
  <si>
    <t>1064-3</t>
  </si>
  <si>
    <t>ORIXIMINA</t>
  </si>
  <si>
    <t>5755-8</t>
  </si>
  <si>
    <t>OURÉM</t>
  </si>
  <si>
    <t>3733-4</t>
  </si>
  <si>
    <t>OURILÂNDIA DO NORTE</t>
  </si>
  <si>
    <t>1511-2</t>
  </si>
  <si>
    <t>OURO PRETO DO OESTE</t>
  </si>
  <si>
    <t>3731-0</t>
  </si>
  <si>
    <t>PAARANATINGA</t>
  </si>
  <si>
    <t>2483-5</t>
  </si>
  <si>
    <t>PACAJÁ</t>
  </si>
  <si>
    <t>5749-3</t>
  </si>
  <si>
    <t>5683-4</t>
  </si>
  <si>
    <t>PAÇO DO LUMIAR</t>
  </si>
  <si>
    <t>5752-7</t>
  </si>
  <si>
    <t>PALESTINA DO PARÁ</t>
  </si>
  <si>
    <t>1196-5</t>
  </si>
  <si>
    <t>PALMAS</t>
  </si>
  <si>
    <t>Cidelândia</t>
  </si>
  <si>
    <t>5713-2</t>
  </si>
  <si>
    <t>PALMEIRANDIA</t>
  </si>
  <si>
    <t>3065-4</t>
  </si>
  <si>
    <t>PALMEIRANTE</t>
  </si>
  <si>
    <t>1742-6</t>
  </si>
  <si>
    <t>PALMEIRAS DO TOCANTINS</t>
  </si>
  <si>
    <t>3517-8</t>
  </si>
  <si>
    <t>PALMEIRÓPOLIS</t>
  </si>
  <si>
    <t>Conceição do Lago Açu</t>
  </si>
  <si>
    <t>5728-0</t>
  </si>
  <si>
    <t>PARAGOMINAS</t>
  </si>
  <si>
    <t>2181-4</t>
  </si>
  <si>
    <t>PARAIBANO</t>
  </si>
  <si>
    <t>4062-0</t>
  </si>
  <si>
    <t>PARAISO DO TOCANTINS</t>
  </si>
  <si>
    <t>Davinópolis</t>
  </si>
  <si>
    <t>5828-9</t>
  </si>
  <si>
    <t>PARANA</t>
  </si>
  <si>
    <t>2615-6</t>
  </si>
  <si>
    <t>PARANAITA</t>
  </si>
  <si>
    <t>0670-5</t>
  </si>
  <si>
    <t>PARAUAPEBAS</t>
  </si>
  <si>
    <t>3133-0</t>
  </si>
  <si>
    <t>PARECIS</t>
  </si>
  <si>
    <t>4158-8</t>
  </si>
  <si>
    <t>5712-5</t>
  </si>
  <si>
    <t>PARNARAMA</t>
  </si>
  <si>
    <t>Fernando Falcão</t>
  </si>
  <si>
    <t>5679-3</t>
  </si>
  <si>
    <t>PASSAGEM FRANCA</t>
  </si>
  <si>
    <t>5709-1</t>
  </si>
  <si>
    <t>PASTOS BONS</t>
  </si>
  <si>
    <t>0893-0</t>
  </si>
  <si>
    <t>PAU D'ARCO</t>
  </si>
  <si>
    <t>3516-1</t>
  </si>
  <si>
    <t>1291-9</t>
  </si>
  <si>
    <t>PAULINO NEVES</t>
  </si>
  <si>
    <t>Goncalves Dias</t>
  </si>
  <si>
    <t>3975-8</t>
  </si>
  <si>
    <t>PAULO RAMOS</t>
  </si>
  <si>
    <t>1740-2</t>
  </si>
  <si>
    <t>PEDRA BRANCA DO AMAPARI</t>
  </si>
  <si>
    <t>Governador Edson Lobão</t>
  </si>
  <si>
    <t>5762-0</t>
  </si>
  <si>
    <t>PEDRA PRETA</t>
  </si>
  <si>
    <t>Governador Eugenio Barros</t>
  </si>
  <si>
    <t>0627-9</t>
  </si>
  <si>
    <t>PEDREIRAS</t>
  </si>
  <si>
    <t>5693-7</t>
  </si>
  <si>
    <t>PEDRO AFONSO</t>
  </si>
  <si>
    <t>5764-4</t>
  </si>
  <si>
    <t>PEDRO DO ROSARIO</t>
  </si>
  <si>
    <t>5710-1</t>
  </si>
  <si>
    <t>PEIXE</t>
  </si>
  <si>
    <t>Graça Aranha</t>
  </si>
  <si>
    <t>2229-1</t>
  </si>
  <si>
    <t>PEIXE-BOI</t>
  </si>
  <si>
    <t>Grajau</t>
  </si>
  <si>
    <t>0933-1</t>
  </si>
  <si>
    <t>PEIXOTO DE AZEVEDO</t>
  </si>
  <si>
    <t>Guimaraes</t>
  </si>
  <si>
    <t>2717-9</t>
  </si>
  <si>
    <t>PENALVA</t>
  </si>
  <si>
    <t>1395-6</t>
  </si>
  <si>
    <t>PEQUIZEIRO</t>
  </si>
  <si>
    <t>Icatu</t>
  </si>
  <si>
    <t>2904-3</t>
  </si>
  <si>
    <t>PERI MIRIM</t>
  </si>
  <si>
    <t>5761-3</t>
  </si>
  <si>
    <t>PERITORO</t>
  </si>
  <si>
    <t>1626-9</t>
  </si>
  <si>
    <t>PIÇARRA</t>
  </si>
  <si>
    <t>3464-3</t>
  </si>
  <si>
    <t>PIMENTA BUENO</t>
  </si>
  <si>
    <t>5716-3</t>
  </si>
  <si>
    <t>PIMENTEIRAS DO OESTE</t>
  </si>
  <si>
    <t>4045-5</t>
  </si>
  <si>
    <t>PINDARE MIRIM</t>
  </si>
  <si>
    <t>5680-3</t>
  </si>
  <si>
    <t>PINDORAMA DO TOCANTINS</t>
  </si>
  <si>
    <t>Jatobá</t>
  </si>
  <si>
    <t>5723-5</t>
  </si>
  <si>
    <t>PINHEIRO</t>
  </si>
  <si>
    <t>Jenipapo dos Vieiras</t>
  </si>
  <si>
    <t>5678-6</t>
  </si>
  <si>
    <t>PIO XII</t>
  </si>
  <si>
    <t>2614-9</t>
  </si>
  <si>
    <t>PIRAPEMAS</t>
  </si>
  <si>
    <t>3057-5</t>
  </si>
  <si>
    <t>PIRAQUE</t>
  </si>
  <si>
    <t>5721-1</t>
  </si>
  <si>
    <t>PIUM</t>
  </si>
  <si>
    <t>0718-2</t>
  </si>
  <si>
    <t>PLACAS</t>
  </si>
  <si>
    <t>3246-3</t>
  </si>
  <si>
    <t>PLÁCIDO DE CASTRO</t>
  </si>
  <si>
    <t>5690-6</t>
  </si>
  <si>
    <t>PLANALTO DA SERRA</t>
  </si>
  <si>
    <t>1035-1</t>
  </si>
  <si>
    <t>POÇÃO DE PEDRAS</t>
  </si>
  <si>
    <t>5706-0</t>
  </si>
  <si>
    <t>POCONE</t>
  </si>
  <si>
    <t>5429-0</t>
  </si>
  <si>
    <t>PONTA DE PEDRAS</t>
  </si>
  <si>
    <t>5694-4</t>
  </si>
  <si>
    <t>PONTAL DO ARAGUAIA</t>
  </si>
  <si>
    <t>3868-7</t>
  </si>
  <si>
    <t>PONTE ALTA DO BOM JESUS</t>
  </si>
  <si>
    <t>1735-4</t>
  </si>
  <si>
    <t>PONTE ALTA DO TOCANTINS</t>
  </si>
  <si>
    <t>0668-8</t>
  </si>
  <si>
    <t>PONTE BRANCA</t>
  </si>
  <si>
    <t>Magalhaes de Almeida</t>
  </si>
  <si>
    <t>1918-7</t>
  </si>
  <si>
    <t>PONTES E LACERDA</t>
  </si>
  <si>
    <t>Maracaçumé</t>
  </si>
  <si>
    <t>5702-2</t>
  </si>
  <si>
    <t>PORTEL</t>
  </si>
  <si>
    <t>Marajá do Sena</t>
  </si>
  <si>
    <t>5687-2</t>
  </si>
  <si>
    <t>PORTO ACRE</t>
  </si>
  <si>
    <t>5707-7</t>
  </si>
  <si>
    <t>PORTO ALEGRE DO NORTE</t>
  </si>
  <si>
    <t>Mata Roma</t>
  </si>
  <si>
    <t>0719-9</t>
  </si>
  <si>
    <t>PORTO ALEGRE DO TOCANTINS</t>
  </si>
  <si>
    <t>2364-7</t>
  </si>
  <si>
    <t>PORTO DE MOZ</t>
  </si>
  <si>
    <t>1040-9</t>
  </si>
  <si>
    <t>PORTO DOS GAÚCHOS</t>
  </si>
  <si>
    <t>5708-4</t>
  </si>
  <si>
    <t>PORTO ESPERIDIÃO</t>
  </si>
  <si>
    <t>5729-7</t>
  </si>
  <si>
    <t>PORTO ESTRELA</t>
  </si>
  <si>
    <t>2974-4</t>
  </si>
  <si>
    <t>PORTO FRANCO</t>
  </si>
  <si>
    <t>4481-5</t>
  </si>
  <si>
    <t>PORTO GRANDE</t>
  </si>
  <si>
    <t>1650-6</t>
  </si>
  <si>
    <t>PORTO NACIONAL</t>
  </si>
  <si>
    <t>3501-3</t>
  </si>
  <si>
    <t>PORTO RICO DO Maranhão</t>
  </si>
  <si>
    <t>2164-9</t>
  </si>
  <si>
    <t>PORTO VELHO</t>
  </si>
  <si>
    <t>3972-7</t>
  </si>
  <si>
    <t>PORTO WALTER</t>
  </si>
  <si>
    <t>2517-1</t>
  </si>
  <si>
    <t>POXOREO</t>
  </si>
  <si>
    <t>5697-5</t>
  </si>
  <si>
    <t>PRACUUBA</t>
  </si>
  <si>
    <t>0371-5</t>
  </si>
  <si>
    <t>PRAIA NORTE</t>
  </si>
  <si>
    <t>5767-5</t>
  </si>
  <si>
    <t>PRAINHA</t>
  </si>
  <si>
    <t>Olho D’água das Cunhas</t>
  </si>
  <si>
    <t>3001-8</t>
  </si>
  <si>
    <t>PRESIDENTE DUTRA</t>
  </si>
  <si>
    <t>5751-0</t>
  </si>
  <si>
    <t>Paco do Lumiar</t>
  </si>
  <si>
    <t>0717-5</t>
  </si>
  <si>
    <t>PRESIDENTE JUSCELINO</t>
  </si>
  <si>
    <t>Palmeirândia</t>
  </si>
  <si>
    <t>3232-2</t>
  </si>
  <si>
    <t>PRESIDENTE KENNEDY</t>
  </si>
  <si>
    <t>1027-2</t>
  </si>
  <si>
    <t>PRESIDENTE MEDICI</t>
  </si>
  <si>
    <t>3686-1</t>
  </si>
  <si>
    <t>1461-8</t>
  </si>
  <si>
    <t>PRESIDENTE SARNEY</t>
  </si>
  <si>
    <t>0513-9</t>
  </si>
  <si>
    <t>PRESIDENTE VARGAS</t>
  </si>
  <si>
    <t>5686-5</t>
  </si>
  <si>
    <t>PRIMAVERA</t>
  </si>
  <si>
    <t>3779-8</t>
  </si>
  <si>
    <t>PRIMAVERA DE RONDÔNIA</t>
  </si>
  <si>
    <t>2037-2</t>
  </si>
  <si>
    <t>PRIMAVERA DO LESTE</t>
  </si>
  <si>
    <t>Pedro do Rosário</t>
  </si>
  <si>
    <t>5763-7</t>
  </si>
  <si>
    <t>PRIMEIRA CRUZ</t>
  </si>
  <si>
    <t>0803-3</t>
  </si>
  <si>
    <t>PUGMIL</t>
  </si>
  <si>
    <t>2474-9</t>
  </si>
  <si>
    <t>QUATIPURU</t>
  </si>
  <si>
    <t>Peritoró</t>
  </si>
  <si>
    <t>5715-6</t>
  </si>
  <si>
    <t>QUERÊNCIA</t>
  </si>
  <si>
    <t>Pindaré Mirim</t>
  </si>
  <si>
    <t>1205-0</t>
  </si>
  <si>
    <t>RAPOSA</t>
  </si>
  <si>
    <t>2969-6</t>
  </si>
  <si>
    <t>RECURSOLÂNDIA</t>
  </si>
  <si>
    <t>1646-5</t>
  </si>
  <si>
    <t>REDENÇÃO</t>
  </si>
  <si>
    <t>3426-5</t>
  </si>
  <si>
    <t>RESERVA DO BACABAL</t>
  </si>
  <si>
    <t>2159-1</t>
  </si>
  <si>
    <t>RIACHÃO</t>
  </si>
  <si>
    <t>3957-6</t>
  </si>
  <si>
    <t>RIACHINHO</t>
  </si>
  <si>
    <t>5753-4</t>
  </si>
  <si>
    <t>RIBAMAR FIQUENE</t>
  </si>
  <si>
    <t>2660-6</t>
  </si>
  <si>
    <t>RIBEIRÃO CASCALHEIRA</t>
  </si>
  <si>
    <t>0424-0</t>
  </si>
  <si>
    <t>RIBEIRAOZINHO</t>
  </si>
  <si>
    <t>5756-5</t>
  </si>
  <si>
    <t>RIO BRANCO</t>
  </si>
  <si>
    <t>5727-3</t>
  </si>
  <si>
    <t>3109-3</t>
  </si>
  <si>
    <t>RIO CRESPO</t>
  </si>
  <si>
    <t>0929-0</t>
  </si>
  <si>
    <t>RIO DA CONCEIÇÃO</t>
  </si>
  <si>
    <t>5739-0</t>
  </si>
  <si>
    <t>RIO DOS BOIS</t>
  </si>
  <si>
    <t>3425-8</t>
  </si>
  <si>
    <t>RIO MARIA</t>
  </si>
  <si>
    <t>5696-8</t>
  </si>
  <si>
    <t>3948-0</t>
  </si>
  <si>
    <t>RIO SONO</t>
  </si>
  <si>
    <t>Simbaíba</t>
  </si>
  <si>
    <t>1435-7</t>
  </si>
  <si>
    <t>RODRIGUES ALVES</t>
  </si>
  <si>
    <t>5684-1</t>
  </si>
  <si>
    <t>ROLIM DE MOURA</t>
  </si>
  <si>
    <t>0502-9</t>
  </si>
  <si>
    <t>RONDON DO PARÁ</t>
  </si>
  <si>
    <t>1874-8</t>
  </si>
  <si>
    <t>RONDONÓPOLIS</t>
  </si>
  <si>
    <t>Santa Luzia</t>
  </si>
  <si>
    <t>0686-0</t>
  </si>
  <si>
    <t>4336-6</t>
  </si>
  <si>
    <t>ROSÁRIO</t>
  </si>
  <si>
    <t>2319-7</t>
  </si>
  <si>
    <t>ROSÁRIO OESTE</t>
  </si>
  <si>
    <t>1001-4</t>
  </si>
  <si>
    <t>RURÓPOLIS</t>
  </si>
  <si>
    <t>5734-5</t>
  </si>
  <si>
    <t>S]APO JOSÉ DO RIO CLARO</t>
  </si>
  <si>
    <t>5754-1</t>
  </si>
  <si>
    <t>SALINÓPOLIS</t>
  </si>
  <si>
    <t>Santo Antônio dos Lopes</t>
  </si>
  <si>
    <t>2770-8</t>
  </si>
  <si>
    <t>SALTO DO CÉU</t>
  </si>
  <si>
    <t>1436-4</t>
  </si>
  <si>
    <t>SALVATERRA</t>
  </si>
  <si>
    <t>3209-2</t>
  </si>
  <si>
    <t>SAMBAIBA</t>
  </si>
  <si>
    <t>1880-3</t>
  </si>
  <si>
    <t>SAMPAIO</t>
  </si>
  <si>
    <t>São Domingos do Azeitão</t>
  </si>
  <si>
    <t>5730-7</t>
  </si>
  <si>
    <t>SANDOLÂNDIA</t>
  </si>
  <si>
    <t>3668-9</t>
  </si>
  <si>
    <t>SANTA BARBARA DO PARÁ</t>
  </si>
  <si>
    <t>São Félix de Balsas</t>
  </si>
  <si>
    <t>2324-5</t>
  </si>
  <si>
    <t>SANTA CARMEM</t>
  </si>
  <si>
    <t>São Francisco do Brejão</t>
  </si>
  <si>
    <t>5731-4</t>
  </si>
  <si>
    <t>SANTA CRUZ DO ARARI</t>
  </si>
  <si>
    <t>0122-9</t>
  </si>
  <si>
    <t>SANTA FÉ DO ARAGUAIA</t>
  </si>
  <si>
    <t>2761-2</t>
  </si>
  <si>
    <t>SANTA FILOMENA DO Maranhão</t>
  </si>
  <si>
    <t>5682-7</t>
  </si>
  <si>
    <t>SANTA HELENA</t>
  </si>
  <si>
    <t>5738-3</t>
  </si>
  <si>
    <t>SANTA INEZ</t>
  </si>
  <si>
    <t>5692-0</t>
  </si>
  <si>
    <t>0697-0</t>
  </si>
  <si>
    <t>SANTA IZABEL DO PARÁ</t>
  </si>
  <si>
    <t>3218-8</t>
  </si>
  <si>
    <t>SANTA LUZIA</t>
  </si>
  <si>
    <t>São José dos Basílio</t>
  </si>
  <si>
    <t>5691-3</t>
  </si>
  <si>
    <t>SANTA LUZIA DO PARÁ</t>
  </si>
  <si>
    <t>3740-6</t>
  </si>
  <si>
    <t>SANTA LUZIA DO PARUÁ</t>
  </si>
  <si>
    <t>0219-4</t>
  </si>
  <si>
    <t>SANTA LUZIA D'OESTE</t>
  </si>
  <si>
    <t>1088-7</t>
  </si>
  <si>
    <t>SANTA MARIA DAS BARREIRAS</t>
  </si>
  <si>
    <t>São Pedro da Água Branca</t>
  </si>
  <si>
    <t>5736-9</t>
  </si>
  <si>
    <t>SANTA MARIA DO PARÁ</t>
  </si>
  <si>
    <t>5689-6</t>
  </si>
  <si>
    <t>SANTA MARIA DO TOCANTINS</t>
  </si>
  <si>
    <t>1541-1</t>
  </si>
  <si>
    <t>SANTA QUITÉRIA DO MARANHÃO</t>
  </si>
  <si>
    <t>5718-7</t>
  </si>
  <si>
    <t>SANTA RITA</t>
  </si>
  <si>
    <t>5714-9</t>
  </si>
  <si>
    <t>SANTA RITA DO TOCANTINS</t>
  </si>
  <si>
    <t>1981-9</t>
  </si>
  <si>
    <t>SANTA ROSA</t>
  </si>
  <si>
    <t>5759-6</t>
  </si>
  <si>
    <t>SANTA ROSA DO PURUS</t>
  </si>
  <si>
    <t>5688-9</t>
  </si>
  <si>
    <t>SANTA ROSA DO TOCANTINS</t>
  </si>
  <si>
    <t>5432-4</t>
  </si>
  <si>
    <t>SANTA TEREZA DO TOCANTINS</t>
  </si>
  <si>
    <t>5703-9</t>
  </si>
  <si>
    <t>SANTA TEREZINHA</t>
  </si>
  <si>
    <t>Sitio Novo</t>
  </si>
  <si>
    <t>2538-4</t>
  </si>
  <si>
    <t>3176-3</t>
  </si>
  <si>
    <t>SANTANA</t>
  </si>
  <si>
    <t>Sucupira do Riachão</t>
  </si>
  <si>
    <t>5699-9</t>
  </si>
  <si>
    <t>SANTANA DO ARAGUAIA</t>
  </si>
  <si>
    <t>3316-3</t>
  </si>
  <si>
    <t>SANTANA DO Maranhão</t>
  </si>
  <si>
    <t>3890-0</t>
  </si>
  <si>
    <t>SANTARÉM</t>
  </si>
  <si>
    <t>0313-1</t>
  </si>
  <si>
    <t>SANTARÉM NOVO</t>
  </si>
  <si>
    <t>5720-4</t>
  </si>
  <si>
    <t>SANTO AFONSO</t>
  </si>
  <si>
    <t>Tufilândia</t>
  </si>
  <si>
    <t>5757-2</t>
  </si>
  <si>
    <t>SANTO AMARO DO Maranhão</t>
  </si>
  <si>
    <t>0979-5</t>
  </si>
  <si>
    <t>1406-5</t>
  </si>
  <si>
    <t>SANTO ANTONIO DO LEVERGER</t>
  </si>
  <si>
    <t>Turilândia</t>
  </si>
  <si>
    <t>5711-8</t>
  </si>
  <si>
    <t>SANTO ANTONIO DO TAUA</t>
  </si>
  <si>
    <t>1849-4</t>
  </si>
  <si>
    <t>SANTO ANTONIO DOS LOPES</t>
  </si>
  <si>
    <t>2244-2</t>
  </si>
  <si>
    <t>SÃO BENEDITO DO RIO PRETO</t>
  </si>
  <si>
    <t>2424-4</t>
  </si>
  <si>
    <t>SÃO BENTO</t>
  </si>
  <si>
    <t>2992-6</t>
  </si>
  <si>
    <t>SÃO BENTO DO TOCANTINS</t>
  </si>
  <si>
    <t>Vila Nova dos Martírios</t>
  </si>
  <si>
    <t>5735-2</t>
  </si>
  <si>
    <t>SÃO BERNARDO</t>
  </si>
  <si>
    <t>3444-7</t>
  </si>
  <si>
    <t>SÃO CAETANO DE ODIVELAS</t>
  </si>
  <si>
    <t>3896-2</t>
  </si>
  <si>
    <t>SÃO DOMINGOS DO ARAGUAIA</t>
  </si>
  <si>
    <t>4482-2</t>
  </si>
  <si>
    <t>SÃO DOMINGOS DO AZEITAO</t>
  </si>
  <si>
    <t>SÃO DOMINGOS DO CAPIM</t>
  </si>
  <si>
    <t>MATO  GROSSO   (139 mun)</t>
  </si>
  <si>
    <t>SÃO DOMINGOS DO MARANHÃO</t>
  </si>
  <si>
    <t>CodMT</t>
  </si>
  <si>
    <t>SÃO FELIPE D'OESTE</t>
  </si>
  <si>
    <t>Acorizal</t>
  </si>
  <si>
    <t>0791-7</t>
  </si>
  <si>
    <t>SÃO FELIX DE BALSAS</t>
  </si>
  <si>
    <t>4106-9</t>
  </si>
  <si>
    <t>SÃO FÉLIX DO ARAGUÁIA</t>
  </si>
  <si>
    <t>4092-9</t>
  </si>
  <si>
    <t>SÃO FELIX DO TOCANTINS</t>
  </si>
  <si>
    <t>1686-7</t>
  </si>
  <si>
    <t>SÃO FÉLIX DO XINGU</t>
  </si>
  <si>
    <t>5156-1</t>
  </si>
  <si>
    <t>SÃO FRANCICO DO GUAPORÉ</t>
  </si>
  <si>
    <t>3454-0</t>
  </si>
  <si>
    <t>SÃO FRANCISCO DO BREJAO</t>
  </si>
  <si>
    <t>2118-2</t>
  </si>
  <si>
    <t>SÃO FRANCISCO DO MARANHÃO</t>
  </si>
  <si>
    <t>Alto Taquari</t>
  </si>
  <si>
    <t>4278-3</t>
  </si>
  <si>
    <t>SÃO FRANCISCO DO PARÁ</t>
  </si>
  <si>
    <t>4442-0</t>
  </si>
  <si>
    <t>4291-0</t>
  </si>
  <si>
    <t>SÃO GERALDO DO ARAGUAIA</t>
  </si>
  <si>
    <t>0934-8</t>
  </si>
  <si>
    <t>SÃO JOÃO BATISTA</t>
  </si>
  <si>
    <t>4093-6</t>
  </si>
  <si>
    <t>Arenápolis</t>
  </si>
  <si>
    <t>1335-8</t>
  </si>
  <si>
    <t>SÃO JOÃO DA PONTA</t>
  </si>
  <si>
    <t>Aripuanã</t>
  </si>
  <si>
    <t>3120-6</t>
  </si>
  <si>
    <t>SÃO JOÃO DE PIRABAS</t>
  </si>
  <si>
    <t>3735-8</t>
  </si>
  <si>
    <t>SÃO JOÃO DO ARAGUAIA</t>
  </si>
  <si>
    <t>0179-3</t>
  </si>
  <si>
    <t>SÃO JOÃO DO CARU</t>
  </si>
  <si>
    <t>2830-5</t>
  </si>
  <si>
    <t>SÃO JOÃO DO PARAÍSO</t>
  </si>
  <si>
    <t>Bom Jesus do Araguaia</t>
  </si>
  <si>
    <t>5802-1</t>
  </si>
  <si>
    <t>SÃO JOÃO DO SOTER</t>
  </si>
  <si>
    <t>4304-3</t>
  </si>
  <si>
    <t>SÃO JOÃO DOS PATOS</t>
  </si>
  <si>
    <t>2825-7</t>
  </si>
  <si>
    <t>SÃO JOSÉ DE RIBAMAR</t>
  </si>
  <si>
    <t>Campinápolis</t>
  </si>
  <si>
    <t>4279-0</t>
  </si>
  <si>
    <t>SÃO JOSÉ DO POVO</t>
  </si>
  <si>
    <t>4438-9</t>
  </si>
  <si>
    <t>SÃO JOSÉ DO XINGU</t>
  </si>
  <si>
    <t>4435-8</t>
  </si>
  <si>
    <t>SÃO JOSÉ DOS BASILIOS</t>
  </si>
  <si>
    <t>5394-7</t>
  </si>
  <si>
    <t>SÃO JOSÉ DOS QUATRO MARCOS</t>
  </si>
  <si>
    <t>5158-5</t>
  </si>
  <si>
    <t>SÃO LUIS</t>
  </si>
  <si>
    <t>4109-0</t>
  </si>
  <si>
    <t>Carlinda</t>
  </si>
  <si>
    <t>5464-7</t>
  </si>
  <si>
    <t>SÃO LUIZ GONZAGA MARANHÃO</t>
  </si>
  <si>
    <t>4434-1</t>
  </si>
  <si>
    <t>SÃO MATEUS DO MARANHÃO</t>
  </si>
  <si>
    <t>1629-0</t>
  </si>
  <si>
    <t>SÃO MIGUEL DO GUAMA</t>
  </si>
  <si>
    <t>Claudia</t>
  </si>
  <si>
    <t>4460-2</t>
  </si>
  <si>
    <t>SÃO MIGUEL DO GUAPORÉ</t>
  </si>
  <si>
    <t>4294-1</t>
  </si>
  <si>
    <t>SÃO MIGUEL DO TOCANTINS</t>
  </si>
  <si>
    <t>Colíder</t>
  </si>
  <si>
    <t>4096-7</t>
  </si>
  <si>
    <t>SÃO PAULO</t>
  </si>
  <si>
    <t>Colniza</t>
  </si>
  <si>
    <t>5807-6</t>
  </si>
  <si>
    <t>4285-5</t>
  </si>
  <si>
    <t>SÃO PEDRO DA AGUA BRANCA</t>
  </si>
  <si>
    <t>5150-9</t>
  </si>
  <si>
    <t>SÃO PEDRO DA CIPA</t>
  </si>
  <si>
    <t>Conquista do Oeste</t>
  </si>
  <si>
    <t>5810-0</t>
  </si>
  <si>
    <t>SÃO PEDRO DOS CRENTES</t>
  </si>
  <si>
    <t>5154-7</t>
  </si>
  <si>
    <t>SÃO RAIMUNDO DAS MANGABEIRAS</t>
  </si>
  <si>
    <t>1391-8</t>
  </si>
  <si>
    <t>SÃO RAIMUNDO DO DOCA BEZERRA</t>
  </si>
  <si>
    <t>Curvelândia</t>
  </si>
  <si>
    <t>5803-8</t>
  </si>
  <si>
    <t>SÃO ROBERTO</t>
  </si>
  <si>
    <t>4157-1</t>
  </si>
  <si>
    <t>SÃO SALVADOR DO TOCANTINS</t>
  </si>
  <si>
    <t>2513-3</t>
  </si>
  <si>
    <t>SÃO SEBASTIÃO DA BOA VISTA</t>
  </si>
  <si>
    <t>3046-5</t>
  </si>
  <si>
    <t>SÃO SEBASTIAO DO TOCANTINS</t>
  </si>
  <si>
    <t>Feliz Natal</t>
  </si>
  <si>
    <t>5465-4</t>
  </si>
  <si>
    <t>Figueirópolis do Oeste</t>
  </si>
  <si>
    <t>4300-5</t>
  </si>
  <si>
    <t>SÃO VALERIO DA NATIVIDADE</t>
  </si>
  <si>
    <t>Gaúcha do Norte</t>
  </si>
  <si>
    <t>5466-1</t>
  </si>
  <si>
    <t>SÃO VICENTE FERRER</t>
  </si>
  <si>
    <t>0256-5</t>
  </si>
  <si>
    <t>SAPUCAIA</t>
  </si>
  <si>
    <t>Glória do Oeste</t>
  </si>
  <si>
    <t>5153-0</t>
  </si>
  <si>
    <t>SATUBINHA</t>
  </si>
  <si>
    <t>Guarantã do Norte</t>
  </si>
  <si>
    <t>4293-4</t>
  </si>
  <si>
    <t>SENA MADUREIRA</t>
  </si>
  <si>
    <t>1834-6</t>
  </si>
  <si>
    <t>SENADOR ALEXANDRE COSTA</t>
  </si>
  <si>
    <t>4283-1</t>
  </si>
  <si>
    <t>SENADOR GUIOMARD</t>
  </si>
  <si>
    <t>Itaúba</t>
  </si>
  <si>
    <t>4290-3</t>
  </si>
  <si>
    <t>SENADOR JOSÉ PORFÍRIO</t>
  </si>
  <si>
    <t>3597-2</t>
  </si>
  <si>
    <t>SENADOR LA ROCQUE</t>
  </si>
  <si>
    <t>0117-1</t>
  </si>
  <si>
    <t>SERINGUEIRAS</t>
  </si>
  <si>
    <t>4311-5</t>
  </si>
  <si>
    <t>SERRA DO NAVIO</t>
  </si>
  <si>
    <t>4110-0</t>
  </si>
  <si>
    <t>SERRANO DO Maranhão</t>
  </si>
  <si>
    <t>Juara</t>
  </si>
  <si>
    <t>4219-2</t>
  </si>
  <si>
    <t>SILVANÓPOLIS</t>
  </si>
  <si>
    <t>Juína</t>
  </si>
  <si>
    <t>4156-4</t>
  </si>
  <si>
    <t>4458-5</t>
  </si>
  <si>
    <t>SINOP</t>
  </si>
  <si>
    <t>4115-5</t>
  </si>
  <si>
    <t>SÍTIO NOVO</t>
  </si>
  <si>
    <t>5164-0</t>
  </si>
  <si>
    <t>SITIO NOVO TOCANTINS</t>
  </si>
  <si>
    <t>4437-2</t>
  </si>
  <si>
    <t>SORRISO</t>
  </si>
  <si>
    <t>2709-0</t>
  </si>
  <si>
    <t>SOURE</t>
  </si>
  <si>
    <t>Marcelândia</t>
  </si>
  <si>
    <t>4277-6</t>
  </si>
  <si>
    <t>Matupá</t>
  </si>
  <si>
    <t>4440-6</t>
  </si>
  <si>
    <t>SUCUPIRA</t>
  </si>
  <si>
    <t>Mirassol do Oeste</t>
  </si>
  <si>
    <t>1655-1</t>
  </si>
  <si>
    <t>SUCUPIRA DO NORTE</t>
  </si>
  <si>
    <t>1298-8</t>
  </si>
  <si>
    <t>SUCUPIRA DO RIACHAO</t>
  </si>
  <si>
    <t>1750-5</t>
  </si>
  <si>
    <t>TABAPORA</t>
  </si>
  <si>
    <t>2186-9</t>
  </si>
  <si>
    <t>5145-1</t>
  </si>
  <si>
    <t>TAGUATINGA</t>
  </si>
  <si>
    <t>4139-9</t>
  </si>
  <si>
    <t>TAILÂNDIA</t>
  </si>
  <si>
    <t>4282-4</t>
  </si>
  <si>
    <t>TAIPAS DO TOCANTINS</t>
  </si>
  <si>
    <t>5161-9</t>
  </si>
  <si>
    <t>TALISMA</t>
  </si>
  <si>
    <t>Nova Lacerda</t>
  </si>
  <si>
    <t>5467-8</t>
  </si>
  <si>
    <t>Nova Marilândia</t>
  </si>
  <si>
    <t>5162-6</t>
  </si>
  <si>
    <t>TANGARÁ DA SERRA</t>
  </si>
  <si>
    <t>5160-2</t>
  </si>
  <si>
    <t>5155-4</t>
  </si>
  <si>
    <t>TAPURAH</t>
  </si>
  <si>
    <t>4448-2</t>
  </si>
  <si>
    <t>TAQUARALTO</t>
  </si>
  <si>
    <t>Nova Nazaré</t>
  </si>
  <si>
    <t>5812-4</t>
  </si>
  <si>
    <t>TAQUARUSSU DO TOCANTINS</t>
  </si>
  <si>
    <t>4281-7</t>
  </si>
  <si>
    <t>TARAUACÁ</t>
  </si>
  <si>
    <t>Nova Santa Helena</t>
  </si>
  <si>
    <t>5804-5</t>
  </si>
  <si>
    <t>TARTARUGALZINHO</t>
  </si>
  <si>
    <t>Nova Ubiratã</t>
  </si>
  <si>
    <t>5468-5</t>
  </si>
  <si>
    <t>TASSO FRAGOSO</t>
  </si>
  <si>
    <t>4128-9</t>
  </si>
  <si>
    <t>4298-9</t>
  </si>
  <si>
    <t>TEIXEIRÓPOLIS</t>
  </si>
  <si>
    <t>Novo Mundo</t>
  </si>
  <si>
    <t>5469-2</t>
  </si>
  <si>
    <t>TERESINA</t>
  </si>
  <si>
    <t>Novo Santo Antônio</t>
  </si>
  <si>
    <t>5801-4</t>
  </si>
  <si>
    <t>TERRA ALTA</t>
  </si>
  <si>
    <t>4292-7</t>
  </si>
  <si>
    <t>TERRA NOVA DO NORTE</t>
  </si>
  <si>
    <t>Paranatinga</t>
  </si>
  <si>
    <t>4094-3</t>
  </si>
  <si>
    <t>TERRA SANTA</t>
  </si>
  <si>
    <t>Paranaíta</t>
  </si>
  <si>
    <t>4289-3</t>
  </si>
  <si>
    <t>TESOURO</t>
  </si>
  <si>
    <t>0577-5</t>
  </si>
  <si>
    <t>THEOBROMA</t>
  </si>
  <si>
    <t>4284-8</t>
  </si>
  <si>
    <t>TIMBIRAS</t>
  </si>
  <si>
    <t>5147-5</t>
  </si>
  <si>
    <t>TIMOM</t>
  </si>
  <si>
    <t>Poconé</t>
  </si>
  <si>
    <t>3985-1</t>
  </si>
  <si>
    <t>TOCANTINIA</t>
  </si>
  <si>
    <t>5149-9</t>
  </si>
  <si>
    <t>TOCANTINÓPOLIS</t>
  </si>
  <si>
    <t>0904-9</t>
  </si>
  <si>
    <t>TOME-AÇU</t>
  </si>
  <si>
    <t>4076-1</t>
  </si>
  <si>
    <t>4295-8</t>
  </si>
  <si>
    <t>TORIXOREU</t>
  </si>
  <si>
    <t>1302-8</t>
  </si>
  <si>
    <t>TRACUATEUA</t>
  </si>
  <si>
    <t>4297-2</t>
  </si>
  <si>
    <t>TRAIRÃO</t>
  </si>
  <si>
    <t>5163-3</t>
  </si>
  <si>
    <t>TRIZIDELA DO VALE</t>
  </si>
  <si>
    <t>Poxoréo</t>
  </si>
  <si>
    <t>2194-8</t>
  </si>
  <si>
    <t>TUCUMÃ</t>
  </si>
  <si>
    <t>4299-6</t>
  </si>
  <si>
    <t>TUCURUI</t>
  </si>
  <si>
    <t>5157-8</t>
  </si>
  <si>
    <t>TUFILANDIA</t>
  </si>
  <si>
    <t>Reserva do Cabacal</t>
  </si>
  <si>
    <t>4296-5</t>
  </si>
  <si>
    <t>TUNTUM</t>
  </si>
  <si>
    <t>4445-1</t>
  </si>
  <si>
    <t>TUPIRATINS</t>
  </si>
  <si>
    <t>Ribeirãozinho</t>
  </si>
  <si>
    <t>5152-3</t>
  </si>
  <si>
    <t>TURIAÇU</t>
  </si>
  <si>
    <t>4141-6</t>
  </si>
  <si>
    <t>TURILANDIA</t>
  </si>
  <si>
    <t>Rondonlândia</t>
  </si>
  <si>
    <t>5806-9</t>
  </si>
  <si>
    <t>TUTOIA</t>
  </si>
  <si>
    <t>1305-9</t>
  </si>
  <si>
    <t>3535-0</t>
  </si>
  <si>
    <t>4155-7</t>
  </si>
  <si>
    <t>ULIANÓPOLIS</t>
  </si>
  <si>
    <t>5159-2</t>
  </si>
  <si>
    <t>URBANO SANTOS</t>
  </si>
  <si>
    <t>Santa Cruz do Xingu</t>
  </si>
  <si>
    <t>5809-0</t>
  </si>
  <si>
    <t>URUARÁ</t>
  </si>
  <si>
    <t>Santa Rita do Trivelato</t>
  </si>
  <si>
    <t>5811-7</t>
  </si>
  <si>
    <t>4108-3</t>
  </si>
  <si>
    <t>5151-6</t>
  </si>
  <si>
    <t>URUPA</t>
  </si>
  <si>
    <t>Santo Antônio do Leste</t>
  </si>
  <si>
    <t>5805-2</t>
  </si>
  <si>
    <t>VALE DO PARAISO</t>
  </si>
  <si>
    <t>Santo Antônio do Leverger</t>
  </si>
  <si>
    <t>2432-3</t>
  </si>
  <si>
    <t>VARGEM GRANDE</t>
  </si>
  <si>
    <t>São Felix do Araguaia</t>
  </si>
  <si>
    <t>0214-9</t>
  </si>
  <si>
    <t>VÁRZEA GRANDE</t>
  </si>
  <si>
    <t>4607-1</t>
  </si>
  <si>
    <t xml:space="preserve">VERA </t>
  </si>
  <si>
    <t>São José do Rio Claro</t>
  </si>
  <si>
    <t>4104-5</t>
  </si>
  <si>
    <t>VIANA</t>
  </si>
  <si>
    <t>5146-8</t>
  </si>
  <si>
    <t>VIGIA</t>
  </si>
  <si>
    <t>4140-9</t>
  </si>
  <si>
    <t>VILA BELA DA SS. TRINDADE</t>
  </si>
  <si>
    <t>5148-2</t>
  </si>
  <si>
    <t>VILA NOVA DO MAMORÉ</t>
  </si>
  <si>
    <t>Sapezal</t>
  </si>
  <si>
    <t>5471-9</t>
  </si>
  <si>
    <t>VILA NOVA DOS MARTIRIOS</t>
  </si>
  <si>
    <t>Serra Nova Dourada</t>
  </si>
  <si>
    <t>5800-7</t>
  </si>
  <si>
    <t>VILA RICA</t>
  </si>
  <si>
    <t>4099-8</t>
  </si>
  <si>
    <t>VILHENA</t>
  </si>
  <si>
    <t>4287-9</t>
  </si>
  <si>
    <t>VISEU</t>
  </si>
  <si>
    <t>4942-5</t>
  </si>
  <si>
    <t>VITÓRIA DO JARI</t>
  </si>
  <si>
    <t>3324-2</t>
  </si>
  <si>
    <t>VITORIA DO MEARIM</t>
  </si>
  <si>
    <t>4441-3</t>
  </si>
  <si>
    <t>VITÓRIA DO XINGU</t>
  </si>
  <si>
    <t>4280-0</t>
  </si>
  <si>
    <t>VITORINO FREIRE</t>
  </si>
  <si>
    <t>2064-0</t>
  </si>
  <si>
    <t>WANDERLÂNDIA</t>
  </si>
  <si>
    <t>1311-4</t>
  </si>
  <si>
    <t>XAMBIOÁ</t>
  </si>
  <si>
    <t>União do Sul</t>
  </si>
  <si>
    <t>5472-6</t>
  </si>
  <si>
    <t>XAPURI</t>
  </si>
  <si>
    <t>Vale de São Domingos</t>
  </si>
  <si>
    <t>5808-3</t>
  </si>
  <si>
    <t>XINGUARA</t>
  </si>
  <si>
    <t>2443-3</t>
  </si>
  <si>
    <t>ZÉ DOCA</t>
  </si>
  <si>
    <t>4288-6</t>
  </si>
  <si>
    <t>Vila Bela da Santíssima Trindade</t>
  </si>
  <si>
    <t>3287-2</t>
  </si>
  <si>
    <t>4286-2</t>
  </si>
  <si>
    <t>1. Dados do Proprietário</t>
  </si>
  <si>
    <t>3. Distribuição das Áreas</t>
  </si>
  <si>
    <t>6. Resumo - Opinião de Valor</t>
  </si>
  <si>
    <r>
      <t xml:space="preserve">4. Benfeitorias Reprodutivas </t>
    </r>
    <r>
      <rPr>
        <sz val="10"/>
        <color indexed="8"/>
        <rFont val="Arial"/>
        <family val="2"/>
      </rPr>
      <t>(Pastagens, pomar, área agrícola, reflorestamento)</t>
    </r>
  </si>
  <si>
    <t>UF:</t>
  </si>
  <si>
    <t xml:space="preserve">8. Observações Complementares: </t>
  </si>
  <si>
    <t>9. Parecer Conclusivo - Responsável pela Opinião de Valor</t>
  </si>
  <si>
    <t xml:space="preserve">Nome:  </t>
  </si>
  <si>
    <t xml:space="preserve">Endereço:  </t>
  </si>
  <si>
    <t xml:space="preserve">Denominação:  </t>
  </si>
  <si>
    <t xml:space="preserve">Localização:  </t>
  </si>
  <si>
    <t xml:space="preserve">Município:  </t>
  </si>
  <si>
    <t xml:space="preserve">CPF:  </t>
  </si>
  <si>
    <t xml:space="preserve">Nº Telefone:  </t>
  </si>
  <si>
    <t xml:space="preserve">Estado Civil:  </t>
  </si>
  <si>
    <t xml:space="preserve">Matrícula:  </t>
  </si>
  <si>
    <t xml:space="preserve">Ônus:  </t>
  </si>
  <si>
    <t>Conservação</t>
  </si>
  <si>
    <t xml:space="preserve">Área Legal:  </t>
  </si>
  <si>
    <r>
      <t>5. Benfeitorias Não Reprodutivas</t>
    </r>
    <r>
      <rPr>
        <sz val="10"/>
        <color indexed="8"/>
        <rFont val="Arial"/>
        <family val="2"/>
      </rPr>
      <t xml:space="preserve"> (Construções, etc.)</t>
    </r>
  </si>
  <si>
    <t>Alta</t>
  </si>
  <si>
    <t>Responsável pela Opinião de Valor</t>
  </si>
  <si>
    <r>
      <rPr>
        <b/>
        <sz val="11"/>
        <color indexed="8"/>
        <rFont val="Arial"/>
        <family val="2"/>
      </rPr>
      <t>Anexos:</t>
    </r>
    <r>
      <rPr>
        <sz val="11"/>
        <color indexed="8"/>
        <rFont val="Arial"/>
        <family val="2"/>
      </rPr>
      <t xml:space="preserve"> Cópia da matrícula; Fotos; Mapas; Croqui de Localização</t>
    </r>
  </si>
  <si>
    <t>2. Dados do Imóvel Rural</t>
  </si>
  <si>
    <t xml:space="preserve">7. Comentários Sobre o Mercado de Imóveis: </t>
  </si>
  <si>
    <t>Perspectiva de Liquidez do Imóvel:</t>
  </si>
  <si>
    <t xml:space="preserve">Croqui de Acesso ——————— </t>
  </si>
  <si>
    <t>Profissional Responsável</t>
  </si>
  <si>
    <t>Nº CREA</t>
  </si>
  <si>
    <t>Data</t>
  </si>
  <si>
    <t>UF</t>
  </si>
  <si>
    <t>Município</t>
  </si>
  <si>
    <t>Relatório de Opinião de Valor ———————</t>
  </si>
  <si>
    <t>Versão 1.0.1 - 22/01/2018</t>
  </si>
  <si>
    <t>Fotos e Mapas ———————</t>
  </si>
  <si>
    <t>Área de mata/Reserva Legal</t>
  </si>
  <si>
    <t>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</si>
</sst>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_)"/>
    <numFmt numFmtId="167" formatCode=";;;"/>
    <numFmt numFmtId="168" formatCode="_-&quot;R$ &quot;\ * #,##0.00_-;\-&quot;R$ &quot;\ * #,##0.00_-;_-&quot;R$ &quot;\ * &quot;-&quot;??_-;_-@_-"/>
    <numFmt numFmtId="169" formatCode="_(&quot;R$&quot;* #,##0_);_(&quot;R$&quot;* \(#,##0\);_(&quot;R$&quot;* &quot;-&quot;_);_(@_)"/>
    <numFmt numFmtId="170" formatCode="[&gt;99999999999999]&quot;CNPJ Inválido&quot;;[&gt;99999999999]00&quot;.&quot;000&quot;.&quot;000&quot;/&quot;0000&quot;-&quot;00;000&quot;.&quot;000&quot;.&quot;000&quot;-&quot;00"/>
    <numFmt numFmtId="171" formatCode="@&quot;ha&quot;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9.5"/>
      <color theme="0"/>
      <name val="Courier"/>
      <family val="3"/>
    </font>
    <font>
      <sz val="10"/>
      <color theme="0"/>
      <name val="Courier"/>
      <family val="3"/>
    </font>
    <font>
      <sz val="16"/>
      <color theme="1" tint="4.9989318521683403E-2"/>
      <name val="Candara"/>
      <family val="2"/>
    </font>
    <font>
      <sz val="8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9"/>
      <color theme="1" tint="0.14999847407452621"/>
      <name val="Arial"/>
      <family val="2"/>
    </font>
    <font>
      <b/>
      <sz val="12"/>
      <color theme="1"/>
      <name val="Arial"/>
      <family val="2"/>
    </font>
    <font>
      <sz val="10"/>
      <color theme="1" tint="0.14999847407452621"/>
      <name val="Arial"/>
      <family val="2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u/>
      <sz val="10"/>
      <color theme="1"/>
      <name val="Arial"/>
      <family val="2"/>
    </font>
    <font>
      <b/>
      <sz val="11"/>
      <color rgb="FFFF0000"/>
      <name val="Arial"/>
      <family val="2"/>
    </font>
    <font>
      <b/>
      <u/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1" tint="0.499984740745262"/>
      </patternFill>
    </fill>
    <fill>
      <patternFill patternType="solid">
        <fgColor theme="0" tint="-4.9989318521683403E-2"/>
        <bgColor indexed="64"/>
      </patternFill>
    </fill>
    <fill>
      <patternFill patternType="mediumGray">
        <bgColor theme="1" tint="0.34998626667073579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1" tint="0.24994659260841701"/>
      </top>
      <bottom/>
      <diagonal/>
    </border>
    <border>
      <left style="thin">
        <color theme="1" tint="0.24994659260841701"/>
      </left>
      <right/>
      <top style="medium">
        <color theme="1" tint="0.24994659260841701"/>
      </top>
      <bottom/>
      <diagonal/>
    </border>
    <border>
      <left/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thin">
        <color theme="1" tint="0.24994659260841701"/>
      </right>
      <top/>
      <bottom style="medium">
        <color theme="1" tint="0.2499465926084170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ck">
        <color theme="1" tint="0.24994659260841701"/>
      </bottom>
      <diagonal/>
    </border>
    <border>
      <left/>
      <right/>
      <top/>
      <bottom style="thick">
        <color theme="1" tint="0.24994659260841701"/>
      </bottom>
      <diagonal/>
    </border>
    <border>
      <left/>
      <right style="thin">
        <color theme="1" tint="0.24994659260841701"/>
      </right>
      <top/>
      <bottom style="thick">
        <color theme="1" tint="0.24994659260841701"/>
      </bottom>
      <diagonal/>
    </border>
    <border>
      <left style="thin">
        <color theme="1" tint="0.24994659260841701"/>
      </left>
      <right/>
      <top style="thin">
        <color indexed="64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indexed="64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indexed="64"/>
      </bottom>
      <diagonal/>
    </border>
  </borders>
  <cellStyleXfs count="27">
    <xf numFmtId="0" fontId="0" fillId="0" borderId="0"/>
    <xf numFmtId="4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Border="1" applyProtection="1">
      <protection hidden="1"/>
    </xf>
    <xf numFmtId="0" fontId="0" fillId="0" borderId="1" xfId="0" applyBorder="1" applyProtection="1">
      <protection hidden="1"/>
    </xf>
    <xf numFmtId="0" fontId="12" fillId="0" borderId="2" xfId="0" applyFont="1" applyBorder="1" applyAlignment="1" applyProtection="1">
      <protection hidden="1"/>
    </xf>
    <xf numFmtId="0" fontId="0" fillId="0" borderId="0" xfId="0" applyBorder="1" applyAlignment="1" applyProtection="1">
      <alignment shrinkToFit="1"/>
      <protection hidden="1"/>
    </xf>
    <xf numFmtId="0" fontId="13" fillId="0" borderId="0" xfId="0" applyFont="1" applyFill="1" applyBorder="1" applyAlignment="1" applyProtection="1">
      <alignment horizontal="right" vertical="center" indent="1" shrinkToFit="1"/>
      <protection hidden="1"/>
    </xf>
    <xf numFmtId="0" fontId="14" fillId="2" borderId="3" xfId="0" applyFont="1" applyFill="1" applyBorder="1" applyAlignment="1" applyProtection="1">
      <alignment horizontal="left" indent="5" shrinkToFit="1"/>
      <protection hidden="1"/>
    </xf>
    <xf numFmtId="0" fontId="14" fillId="2" borderId="0" xfId="0" applyFont="1" applyFill="1" applyBorder="1" applyAlignment="1" applyProtection="1">
      <alignment horizontal="left" indent="5" shrinkToFit="1"/>
      <protection hidden="1"/>
    </xf>
    <xf numFmtId="0" fontId="14" fillId="0" borderId="0" xfId="0" applyFont="1" applyBorder="1" applyAlignment="1" applyProtection="1">
      <alignment vertical="top" shrinkToFit="1"/>
      <protection hidden="1"/>
    </xf>
    <xf numFmtId="0" fontId="0" fillId="0" borderId="2" xfId="0" applyBorder="1" applyProtection="1">
      <protection hidden="1"/>
    </xf>
    <xf numFmtId="0" fontId="14" fillId="2" borderId="0" xfId="0" applyFont="1" applyFill="1" applyBorder="1" applyAlignment="1" applyProtection="1">
      <alignment horizontal="left" vertical="top" shrinkToFit="1"/>
      <protection hidden="1"/>
    </xf>
    <xf numFmtId="0" fontId="0" fillId="0" borderId="0" xfId="0" applyBorder="1"/>
    <xf numFmtId="0" fontId="14" fillId="2" borderId="0" xfId="0" applyFont="1" applyFill="1" applyBorder="1" applyAlignment="1" applyProtection="1">
      <alignment horizontal="left" vertical="center" indent="1" shrinkToFit="1"/>
      <protection hidden="1"/>
    </xf>
    <xf numFmtId="0" fontId="14" fillId="2" borderId="4" xfId="0" applyFont="1" applyFill="1" applyBorder="1" applyAlignment="1" applyProtection="1">
      <alignment horizontal="left" vertical="center" indent="1" shrinkToFit="1"/>
      <protection hidden="1"/>
    </xf>
    <xf numFmtId="7" fontId="14" fillId="2" borderId="0" xfId="0" applyNumberFormat="1" applyFont="1" applyFill="1" applyBorder="1" applyAlignment="1" applyProtection="1">
      <alignment vertical="center" shrinkToFit="1"/>
      <protection hidden="1"/>
    </xf>
    <xf numFmtId="7" fontId="14" fillId="2" borderId="35" xfId="0" applyNumberFormat="1" applyFont="1" applyFill="1" applyBorder="1" applyAlignment="1" applyProtection="1">
      <alignment vertical="center" shrinkToFit="1"/>
      <protection hidden="1"/>
    </xf>
    <xf numFmtId="0" fontId="14" fillId="2" borderId="35" xfId="0" applyFont="1" applyFill="1" applyBorder="1" applyAlignment="1" applyProtection="1">
      <alignment horizontal="left" vertical="center" indent="1" shrinkToFit="1"/>
      <protection hidden="1"/>
    </xf>
    <xf numFmtId="7" fontId="14" fillId="2" borderId="4" xfId="0" applyNumberFormat="1" applyFont="1" applyFill="1" applyBorder="1" applyAlignment="1" applyProtection="1">
      <alignment vertical="center" shrinkToFit="1"/>
      <protection hidden="1"/>
    </xf>
    <xf numFmtId="7" fontId="14" fillId="2" borderId="5" xfId="0" applyNumberFormat="1" applyFont="1" applyFill="1" applyBorder="1" applyAlignment="1" applyProtection="1">
      <alignment vertical="center" shrinkToFit="1"/>
      <protection hidden="1"/>
    </xf>
    <xf numFmtId="0" fontId="13" fillId="0" borderId="2" xfId="0" applyFont="1" applyBorder="1" applyAlignment="1" applyProtection="1">
      <alignment vertical="center" shrinkToFit="1"/>
      <protection hidden="1"/>
    </xf>
    <xf numFmtId="0" fontId="13" fillId="0" borderId="6" xfId="0" applyFont="1" applyBorder="1" applyAlignment="1" applyProtection="1">
      <alignment vertical="center" shrinkToFit="1"/>
      <protection hidden="1"/>
    </xf>
    <xf numFmtId="0" fontId="13" fillId="0" borderId="0" xfId="0" applyFont="1" applyBorder="1" applyAlignment="1" applyProtection="1">
      <alignment shrinkToFit="1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top" shrinkToFit="1"/>
      <protection hidden="1"/>
    </xf>
    <xf numFmtId="0" fontId="12" fillId="0" borderId="2" xfId="0" applyFont="1" applyBorder="1" applyAlignment="1" applyProtection="1">
      <alignment vertical="center"/>
      <protection hidden="1"/>
    </xf>
    <xf numFmtId="0" fontId="12" fillId="0" borderId="6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 shrinkToFit="1"/>
      <protection hidden="1"/>
    </xf>
    <xf numFmtId="0" fontId="13" fillId="0" borderId="36" xfId="0" applyFont="1" applyFill="1" applyBorder="1" applyAlignment="1" applyProtection="1">
      <alignment horizontal="left" vertical="center" shrinkToFit="1"/>
      <protection hidden="1"/>
    </xf>
    <xf numFmtId="0" fontId="16" fillId="0" borderId="36" xfId="0" applyFont="1" applyFill="1" applyBorder="1" applyAlignment="1" applyProtection="1">
      <alignment horizontal="left" vertical="center" shrinkToFit="1"/>
      <protection hidden="1"/>
    </xf>
    <xf numFmtId="0" fontId="16" fillId="0" borderId="37" xfId="0" applyFont="1" applyFill="1" applyBorder="1" applyAlignment="1" applyProtection="1">
      <alignment horizontal="left" vertical="center" shrinkToFit="1"/>
      <protection hidden="1"/>
    </xf>
    <xf numFmtId="0" fontId="13" fillId="0" borderId="38" xfId="0" applyFont="1" applyFill="1" applyBorder="1" applyAlignment="1" applyProtection="1">
      <alignment horizontal="left" vertical="center" shrinkToFit="1"/>
      <protection hidden="1"/>
    </xf>
    <xf numFmtId="0" fontId="17" fillId="0" borderId="0" xfId="0" applyFont="1" applyProtection="1">
      <protection hidden="1"/>
    </xf>
    <xf numFmtId="7" fontId="17" fillId="0" borderId="0" xfId="0" applyNumberFormat="1" applyFont="1" applyProtection="1">
      <protection hidden="1"/>
    </xf>
    <xf numFmtId="49" fontId="17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0" fontId="17" fillId="0" borderId="0" xfId="0" applyFont="1" applyFill="1" applyAlignment="1" applyProtection="1">
      <alignment horizontal="right"/>
      <protection hidden="1"/>
    </xf>
    <xf numFmtId="0" fontId="19" fillId="0" borderId="0" xfId="0" applyFont="1" applyAlignment="1" applyProtection="1">
      <alignment vertical="center"/>
      <protection hidden="1"/>
    </xf>
    <xf numFmtId="166" fontId="17" fillId="0" borderId="0" xfId="0" applyNumberFormat="1" applyFont="1" applyProtection="1">
      <protection hidden="1"/>
    </xf>
    <xf numFmtId="166" fontId="17" fillId="0" borderId="0" xfId="0" applyNumberFormat="1" applyFont="1" applyAlignment="1" applyProtection="1">
      <alignment horizontal="left"/>
      <protection hidden="1"/>
    </xf>
    <xf numFmtId="166" fontId="17" fillId="0" borderId="0" xfId="0" quotePrefix="1" applyNumberFormat="1" applyFont="1" applyAlignment="1" applyProtection="1">
      <alignment horizontal="left"/>
      <protection hidden="1"/>
    </xf>
    <xf numFmtId="4" fontId="20" fillId="0" borderId="0" xfId="0" applyNumberFormat="1" applyFont="1" applyProtection="1">
      <protection hidden="1"/>
    </xf>
    <xf numFmtId="4" fontId="17" fillId="0" borderId="0" xfId="0" applyNumberFormat="1" applyFont="1" applyProtection="1">
      <protection hidden="1"/>
    </xf>
    <xf numFmtId="167" fontId="17" fillId="0" borderId="0" xfId="0" applyNumberFormat="1" applyFont="1" applyProtection="1">
      <protection hidden="1"/>
    </xf>
    <xf numFmtId="166" fontId="21" fillId="0" borderId="0" xfId="0" applyNumberFormat="1" applyFont="1" applyAlignment="1" applyProtection="1">
      <alignment horizontal="left"/>
      <protection hidden="1"/>
    </xf>
    <xf numFmtId="166" fontId="21" fillId="0" borderId="0" xfId="0" applyNumberFormat="1" applyFont="1" applyProtection="1">
      <protection hidden="1"/>
    </xf>
    <xf numFmtId="166" fontId="21" fillId="0" borderId="0" xfId="0" quotePrefix="1" applyNumberFormat="1" applyFont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left" vertical="center" indent="1" shrinkToFit="1"/>
      <protection hidden="1"/>
    </xf>
    <xf numFmtId="0" fontId="14" fillId="0" borderId="0" xfId="0" applyFont="1" applyFill="1" applyBorder="1" applyAlignment="1" applyProtection="1">
      <alignment horizontal="center" vertical="center" shrinkToFit="1"/>
      <protection hidden="1"/>
    </xf>
    <xf numFmtId="14" fontId="14" fillId="0" borderId="0" xfId="0" applyNumberFormat="1" applyFont="1" applyBorder="1" applyAlignment="1" applyProtection="1">
      <alignment horizontal="left" vertical="center" indent="1" shrinkToFit="1"/>
      <protection hidden="1"/>
    </xf>
    <xf numFmtId="0" fontId="0" fillId="0" borderId="39" xfId="0" applyFill="1" applyBorder="1" applyProtection="1">
      <protection hidden="1"/>
    </xf>
    <xf numFmtId="0" fontId="0" fillId="0" borderId="40" xfId="0" applyFill="1" applyBorder="1" applyProtection="1">
      <protection hidden="1"/>
    </xf>
    <xf numFmtId="0" fontId="0" fillId="0" borderId="41" xfId="0" applyFill="1" applyBorder="1" applyProtection="1">
      <protection hidden="1"/>
    </xf>
    <xf numFmtId="0" fontId="0" fillId="0" borderId="8" xfId="0" applyBorder="1"/>
    <xf numFmtId="0" fontId="0" fillId="0" borderId="0" xfId="0" applyFont="1" applyBorder="1"/>
    <xf numFmtId="44" fontId="14" fillId="0" borderId="0" xfId="1" applyFont="1" applyFill="1" applyBorder="1" applyAlignment="1" applyProtection="1">
      <alignment vertical="center" shrinkToFit="1"/>
      <protection hidden="1"/>
    </xf>
    <xf numFmtId="0" fontId="14" fillId="3" borderId="42" xfId="0" applyFont="1" applyFill="1" applyBorder="1" applyAlignment="1" applyProtection="1">
      <alignment horizontal="center" vertical="center" shrinkToFit="1"/>
      <protection hidden="1"/>
    </xf>
    <xf numFmtId="0" fontId="14" fillId="3" borderId="42" xfId="0" applyFont="1" applyFill="1" applyBorder="1" applyAlignment="1" applyProtection="1">
      <alignment vertical="center" shrinkToFit="1"/>
      <protection hidden="1"/>
    </xf>
    <xf numFmtId="0" fontId="13" fillId="2" borderId="43" xfId="0" applyFont="1" applyFill="1" applyBorder="1" applyAlignment="1" applyProtection="1">
      <alignment horizontal="left" vertical="center" shrinkToFit="1"/>
      <protection hidden="1"/>
    </xf>
    <xf numFmtId="0" fontId="13" fillId="2" borderId="42" xfId="0" applyFont="1" applyFill="1" applyBorder="1" applyAlignment="1" applyProtection="1">
      <alignment horizontal="left" vertical="center" shrinkToFit="1"/>
      <protection hidden="1"/>
    </xf>
    <xf numFmtId="0" fontId="13" fillId="2" borderId="44" xfId="0" applyFont="1" applyFill="1" applyBorder="1" applyAlignment="1" applyProtection="1">
      <alignment horizontal="left" vertical="center" shrinkToFit="1"/>
      <protection hidden="1"/>
    </xf>
    <xf numFmtId="0" fontId="0" fillId="2" borderId="45" xfId="0" applyFill="1" applyBorder="1"/>
    <xf numFmtId="0" fontId="16" fillId="2" borderId="46" xfId="0" applyFont="1" applyFill="1" applyBorder="1" applyAlignment="1" applyProtection="1">
      <alignment horizontal="right" vertical="center"/>
      <protection hidden="1"/>
    </xf>
    <xf numFmtId="0" fontId="16" fillId="2" borderId="0" xfId="0" applyFont="1" applyFill="1" applyBorder="1" applyAlignment="1" applyProtection="1">
      <alignment horizontal="right" vertical="center"/>
      <protection hidden="1"/>
    </xf>
    <xf numFmtId="0" fontId="16" fillId="2" borderId="0" xfId="0" applyFont="1" applyFill="1" applyBorder="1" applyAlignment="1" applyProtection="1">
      <alignment horizontal="right" vertical="center" shrinkToFit="1"/>
      <protection hidden="1"/>
    </xf>
    <xf numFmtId="0" fontId="13" fillId="4" borderId="0" xfId="0" applyFont="1" applyFill="1" applyBorder="1" applyAlignment="1" applyProtection="1">
      <alignment horizontal="right" vertical="center" indent="1" shrinkToFit="1"/>
      <protection hidden="1"/>
    </xf>
    <xf numFmtId="170" fontId="14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6" fillId="5" borderId="0" xfId="0" applyFont="1" applyFill="1" applyBorder="1" applyAlignment="1" applyProtection="1">
      <alignment horizontal="right" vertical="center" shrinkToFit="1"/>
      <protection hidden="1"/>
    </xf>
    <xf numFmtId="0" fontId="0" fillId="2" borderId="0" xfId="0" applyFill="1" applyBorder="1" applyProtection="1">
      <protection hidden="1"/>
    </xf>
    <xf numFmtId="0" fontId="14" fillId="2" borderId="0" xfId="0" applyFont="1" applyFill="1" applyBorder="1" applyAlignment="1" applyProtection="1">
      <alignment shrinkToFit="1"/>
      <protection hidden="1"/>
    </xf>
    <xf numFmtId="0" fontId="0" fillId="2" borderId="45" xfId="0" applyFill="1" applyBorder="1" applyProtection="1">
      <protection hidden="1"/>
    </xf>
    <xf numFmtId="0" fontId="13" fillId="2" borderId="47" xfId="0" applyFont="1" applyFill="1" applyBorder="1" applyAlignment="1" applyProtection="1">
      <alignment horizontal="right" vertical="center" indent="1" shrinkToFit="1"/>
      <protection hidden="1"/>
    </xf>
    <xf numFmtId="0" fontId="13" fillId="2" borderId="48" xfId="0" applyFont="1" applyFill="1" applyBorder="1" applyAlignment="1" applyProtection="1">
      <alignment horizontal="right" vertical="center" indent="1" shrinkToFit="1"/>
      <protection hidden="1"/>
    </xf>
    <xf numFmtId="0" fontId="14" fillId="2" borderId="48" xfId="0" applyFont="1" applyFill="1" applyBorder="1" applyAlignment="1" applyProtection="1">
      <alignment horizontal="left" indent="1" shrinkToFit="1"/>
      <protection hidden="1"/>
    </xf>
    <xf numFmtId="0" fontId="13" fillId="6" borderId="48" xfId="0" applyFont="1" applyFill="1" applyBorder="1" applyAlignment="1" applyProtection="1">
      <alignment horizontal="right" vertical="center" indent="1" shrinkToFit="1"/>
      <protection hidden="1"/>
    </xf>
    <xf numFmtId="0" fontId="14" fillId="2" borderId="48" xfId="0" applyFont="1" applyFill="1" applyBorder="1" applyAlignment="1" applyProtection="1">
      <alignment shrinkToFit="1"/>
      <protection hidden="1"/>
    </xf>
    <xf numFmtId="0" fontId="14" fillId="2" borderId="49" xfId="0" applyFont="1" applyFill="1" applyBorder="1" applyAlignment="1" applyProtection="1">
      <alignment shrinkToFit="1"/>
      <protection hidden="1"/>
    </xf>
    <xf numFmtId="0" fontId="16" fillId="2" borderId="43" xfId="0" applyFont="1" applyFill="1" applyBorder="1" applyAlignment="1" applyProtection="1">
      <alignment horizontal="left" vertical="center" shrinkToFit="1"/>
      <protection hidden="1"/>
    </xf>
    <xf numFmtId="0" fontId="16" fillId="2" borderId="42" xfId="0" applyFont="1" applyFill="1" applyBorder="1" applyAlignment="1" applyProtection="1">
      <alignment horizontal="left" vertical="center" shrinkToFit="1"/>
      <protection hidden="1"/>
    </xf>
    <xf numFmtId="0" fontId="14" fillId="2" borderId="45" xfId="0" applyFont="1" applyFill="1" applyBorder="1" applyAlignment="1" applyProtection="1">
      <alignment vertical="center" shrinkToFit="1"/>
      <protection hidden="1"/>
    </xf>
    <xf numFmtId="0" fontId="16" fillId="2" borderId="46" xfId="0" applyFont="1" applyFill="1" applyBorder="1" applyAlignment="1" applyProtection="1">
      <alignment horizontal="right" vertical="center" indent="1" shrinkToFit="1"/>
      <protection hidden="1"/>
    </xf>
    <xf numFmtId="0" fontId="16" fillId="2" borderId="0" xfId="0" applyFont="1" applyFill="1" applyBorder="1" applyAlignment="1" applyProtection="1">
      <alignment horizontal="right" vertical="center" indent="1" shrinkToFit="1"/>
      <protection hidden="1"/>
    </xf>
    <xf numFmtId="0" fontId="14" fillId="2" borderId="45" xfId="0" applyFont="1" applyFill="1" applyBorder="1" applyAlignment="1" applyProtection="1">
      <alignment horizontal="left" vertical="center" indent="1" shrinkToFit="1"/>
      <protection hidden="1"/>
    </xf>
    <xf numFmtId="0" fontId="13" fillId="2" borderId="0" xfId="0" applyFont="1" applyFill="1" applyBorder="1" applyAlignment="1" applyProtection="1">
      <alignment horizontal="right" vertical="center" shrinkToFit="1"/>
      <protection hidden="1"/>
    </xf>
    <xf numFmtId="0" fontId="14" fillId="2" borderId="0" xfId="0" applyFont="1" applyFill="1" applyBorder="1" applyAlignment="1" applyProtection="1">
      <alignment vertical="center" shrinkToFit="1"/>
      <protection hidden="1"/>
    </xf>
    <xf numFmtId="0" fontId="16" fillId="2" borderId="47" xfId="0" applyFont="1" applyFill="1" applyBorder="1" applyAlignment="1" applyProtection="1">
      <alignment horizontal="right" vertical="center" indent="1" shrinkToFit="1"/>
      <protection hidden="1"/>
    </xf>
    <xf numFmtId="0" fontId="16" fillId="2" borderId="48" xfId="0" applyFont="1" applyFill="1" applyBorder="1" applyAlignment="1" applyProtection="1">
      <alignment horizontal="right" vertical="center" indent="1" shrinkToFit="1"/>
      <protection hidden="1"/>
    </xf>
    <xf numFmtId="0" fontId="14" fillId="2" borderId="48" xfId="0" applyFont="1" applyFill="1" applyBorder="1" applyAlignment="1" applyProtection="1">
      <alignment horizontal="center" vertical="center" shrinkToFit="1"/>
      <protection hidden="1"/>
    </xf>
    <xf numFmtId="0" fontId="14" fillId="2" borderId="48" xfId="0" applyFont="1" applyFill="1" applyBorder="1" applyAlignment="1" applyProtection="1">
      <alignment horizontal="left" vertical="center" indent="5" shrinkToFit="1"/>
      <protection hidden="1"/>
    </xf>
    <xf numFmtId="0" fontId="14" fillId="2" borderId="48" xfId="0" applyFont="1" applyFill="1" applyBorder="1" applyAlignment="1" applyProtection="1">
      <alignment vertical="center" shrinkToFit="1"/>
      <protection hidden="1"/>
    </xf>
    <xf numFmtId="0" fontId="14" fillId="2" borderId="49" xfId="0" applyFont="1" applyFill="1" applyBorder="1" applyAlignment="1" applyProtection="1">
      <alignment vertical="center" shrinkToFit="1"/>
      <protection hidden="1"/>
    </xf>
    <xf numFmtId="0" fontId="13" fillId="2" borderId="0" xfId="0" applyFont="1" applyFill="1" applyBorder="1" applyAlignment="1" applyProtection="1">
      <alignment horizontal="right" vertical="center" indent="1" shrinkToFit="1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12" fillId="0" borderId="0" xfId="0" applyFont="1" applyFill="1" applyBorder="1" applyAlignment="1" applyProtection="1">
      <alignment shrinkToFit="1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left" shrinkToFit="1"/>
      <protection hidden="1"/>
    </xf>
    <xf numFmtId="0" fontId="0" fillId="0" borderId="0" xfId="0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26" fillId="0" borderId="0" xfId="0" applyFont="1" applyBorder="1" applyProtection="1">
      <protection hidden="1"/>
    </xf>
    <xf numFmtId="0" fontId="22" fillId="0" borderId="0" xfId="0" applyFont="1" applyBorder="1" applyAlignment="1" applyProtection="1">
      <alignment horizontal="right"/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27" fillId="0" borderId="53" xfId="0" applyFont="1" applyFill="1" applyBorder="1" applyAlignment="1" applyProtection="1">
      <alignment horizontal="right" vertical="center" indent="1" shrinkToFit="1"/>
      <protection hidden="1"/>
    </xf>
    <xf numFmtId="49" fontId="13" fillId="0" borderId="54" xfId="0" applyNumberFormat="1" applyFont="1" applyBorder="1" applyAlignment="1" applyProtection="1">
      <alignment horizontal="left" vertical="center" indent="1" shrinkToFit="1"/>
      <protection hidden="1"/>
    </xf>
    <xf numFmtId="0" fontId="0" fillId="0" borderId="53" xfId="0" applyBorder="1" applyProtection="1">
      <protection hidden="1"/>
    </xf>
    <xf numFmtId="14" fontId="25" fillId="0" borderId="54" xfId="0" applyNumberFormat="1" applyFont="1" applyBorder="1" applyAlignment="1" applyProtection="1">
      <alignment vertical="center" shrinkToFit="1"/>
      <protection hidden="1"/>
    </xf>
    <xf numFmtId="0" fontId="0" fillId="0" borderId="54" xfId="0" applyBorder="1"/>
    <xf numFmtId="0" fontId="28" fillId="0" borderId="53" xfId="0" applyFont="1" applyBorder="1" applyAlignment="1" applyProtection="1">
      <alignment horizontal="center" vertical="center"/>
      <protection hidden="1"/>
    </xf>
    <xf numFmtId="0" fontId="28" fillId="0" borderId="54" xfId="0" applyFont="1" applyBorder="1" applyAlignment="1" applyProtection="1">
      <alignment horizontal="center" vertical="center"/>
      <protection hidden="1"/>
    </xf>
    <xf numFmtId="49" fontId="29" fillId="0" borderId="54" xfId="0" applyNumberFormat="1" applyFont="1" applyBorder="1" applyAlignment="1" applyProtection="1">
      <alignment vertical="center" shrinkToFit="1"/>
      <protection hidden="1"/>
    </xf>
    <xf numFmtId="0" fontId="0" fillId="0" borderId="55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57" xfId="0" applyBorder="1" applyProtection="1">
      <protection hidden="1"/>
    </xf>
    <xf numFmtId="0" fontId="14" fillId="3" borderId="36" xfId="0" applyFont="1" applyFill="1" applyBorder="1" applyAlignment="1" applyProtection="1">
      <alignment horizontal="center" vertical="center" shrinkToFit="1"/>
      <protection hidden="1"/>
    </xf>
    <xf numFmtId="44" fontId="14" fillId="7" borderId="15" xfId="1" applyFont="1" applyFill="1" applyBorder="1" applyAlignment="1" applyProtection="1">
      <alignment vertical="center" shrinkToFit="1"/>
      <protection hidden="1"/>
    </xf>
    <xf numFmtId="44" fontId="14" fillId="7" borderId="16" xfId="1" applyFont="1" applyFill="1" applyBorder="1" applyAlignment="1" applyProtection="1">
      <alignment vertical="center" shrinkToFit="1"/>
      <protection hidden="1"/>
    </xf>
    <xf numFmtId="44" fontId="14" fillId="7" borderId="11" xfId="1" applyFont="1" applyFill="1" applyBorder="1" applyAlignment="1" applyProtection="1">
      <alignment vertical="center" shrinkToFit="1"/>
      <protection hidden="1"/>
    </xf>
    <xf numFmtId="44" fontId="14" fillId="7" borderId="12" xfId="1" applyFont="1" applyFill="1" applyBorder="1" applyAlignment="1" applyProtection="1">
      <alignment vertical="center" shrinkToFit="1"/>
      <protection hidden="1"/>
    </xf>
    <xf numFmtId="0" fontId="14" fillId="2" borderId="15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left" vertical="top" shrinkToFit="1"/>
      <protection hidden="1"/>
    </xf>
    <xf numFmtId="49" fontId="1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left" vertical="center" indent="1" shrinkToFit="1"/>
      <protection locked="0"/>
    </xf>
    <xf numFmtId="0" fontId="14" fillId="2" borderId="5" xfId="0" applyFont="1" applyFill="1" applyBorder="1" applyAlignment="1" applyProtection="1">
      <alignment horizontal="left" vertical="center" indent="1" shrinkToFit="1"/>
      <protection locked="0"/>
    </xf>
    <xf numFmtId="44" fontId="14" fillId="2" borderId="11" xfId="1" applyFont="1" applyFill="1" applyBorder="1" applyAlignment="1" applyProtection="1">
      <alignment vertical="center" shrinkToFit="1"/>
      <protection locked="0"/>
    </xf>
    <xf numFmtId="44" fontId="14" fillId="2" borderId="12" xfId="1" applyFont="1" applyFill="1" applyBorder="1" applyAlignment="1" applyProtection="1">
      <alignment vertical="center" shrinkToFit="1"/>
      <protection locked="0"/>
    </xf>
    <xf numFmtId="44" fontId="14" fillId="7" borderId="9" xfId="1" applyFont="1" applyFill="1" applyBorder="1" applyAlignment="1" applyProtection="1">
      <alignment vertical="center" shrinkToFit="1"/>
      <protection hidden="1"/>
    </xf>
    <xf numFmtId="44" fontId="14" fillId="7" borderId="10" xfId="1" applyFont="1" applyFill="1" applyBorder="1" applyAlignment="1" applyProtection="1">
      <alignment vertical="center" shrinkToFit="1"/>
      <protection hidden="1"/>
    </xf>
    <xf numFmtId="0" fontId="12" fillId="0" borderId="7" xfId="0" applyFont="1" applyBorder="1" applyAlignment="1" applyProtection="1">
      <alignment horizontal="center" vertical="top" shrinkToFit="1"/>
      <protection locked="0"/>
    </xf>
    <xf numFmtId="0" fontId="12" fillId="0" borderId="0" xfId="0" applyFont="1" applyAlignment="1" applyProtection="1">
      <alignment horizontal="center" vertical="top" shrinkToFit="1"/>
      <protection locked="0"/>
    </xf>
    <xf numFmtId="0" fontId="33" fillId="0" borderId="48" xfId="0" applyFont="1" applyBorder="1" applyAlignment="1" applyProtection="1">
      <alignment horizontal="right" vertical="top" shrinkToFit="1"/>
      <protection hidden="1"/>
    </xf>
    <xf numFmtId="44" fontId="14" fillId="2" borderId="17" xfId="1" applyFont="1" applyFill="1" applyBorder="1" applyAlignment="1" applyProtection="1">
      <alignment vertical="center" shrinkToFit="1"/>
      <protection locked="0"/>
    </xf>
    <xf numFmtId="44" fontId="14" fillId="2" borderId="18" xfId="1" applyFont="1" applyFill="1" applyBorder="1" applyAlignment="1" applyProtection="1">
      <alignment vertical="center" shrinkToFit="1"/>
      <protection locked="0"/>
    </xf>
    <xf numFmtId="0" fontId="14" fillId="3" borderId="42" xfId="0" applyFont="1" applyFill="1" applyBorder="1" applyAlignment="1" applyProtection="1">
      <alignment horizontal="center" vertical="center" shrinkToFit="1"/>
      <protection hidden="1"/>
    </xf>
    <xf numFmtId="0" fontId="13" fillId="0" borderId="1" xfId="0" applyFont="1" applyBorder="1" applyAlignment="1" applyProtection="1">
      <alignment horizontal="left" vertical="center" indent="1" shrinkToFit="1"/>
      <protection hidden="1"/>
    </xf>
    <xf numFmtId="0" fontId="13" fillId="0" borderId="2" xfId="0" applyFont="1" applyBorder="1" applyAlignment="1" applyProtection="1">
      <alignment horizontal="left" vertical="center" indent="1" shrinkToFit="1"/>
      <protection hidden="1"/>
    </xf>
    <xf numFmtId="0" fontId="31" fillId="8" borderId="3" xfId="0" applyFont="1" applyFill="1" applyBorder="1" applyAlignment="1" applyProtection="1">
      <alignment horizontal="center" vertical="center" shrinkToFit="1"/>
      <protection hidden="1"/>
    </xf>
    <xf numFmtId="0" fontId="31" fillId="8" borderId="0" xfId="0" applyFont="1" applyFill="1" applyBorder="1" applyAlignment="1" applyProtection="1">
      <alignment horizontal="center" vertical="center" shrinkToFit="1"/>
      <protection hidden="1"/>
    </xf>
    <xf numFmtId="0" fontId="9" fillId="0" borderId="29" xfId="0" applyFont="1" applyBorder="1" applyAlignment="1" applyProtection="1">
      <alignment horizontal="left" indent="1" shrinkToFit="1"/>
      <protection hidden="1"/>
    </xf>
    <xf numFmtId="0" fontId="9" fillId="0" borderId="7" xfId="0" applyFont="1" applyBorder="1" applyAlignment="1" applyProtection="1">
      <alignment horizontal="left" indent="1" shrinkToFit="1"/>
      <protection hidden="1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right" vertical="center" indent="1" shrinkToFit="1"/>
      <protection hidden="1"/>
    </xf>
    <xf numFmtId="0" fontId="3" fillId="0" borderId="27" xfId="0" applyFont="1" applyBorder="1" applyAlignment="1" applyProtection="1">
      <alignment horizontal="right" vertical="center" indent="1" shrinkToFit="1"/>
      <protection hidden="1"/>
    </xf>
    <xf numFmtId="7" fontId="34" fillId="2" borderId="18" xfId="0" applyNumberFormat="1" applyFont="1" applyFill="1" applyBorder="1" applyAlignment="1" applyProtection="1">
      <alignment horizontal="center" vertical="center" shrinkToFit="1"/>
      <protection hidden="1"/>
    </xf>
    <xf numFmtId="7" fontId="34" fillId="2" borderId="0" xfId="0" applyNumberFormat="1" applyFont="1" applyFill="1" applyBorder="1" applyAlignment="1" applyProtection="1">
      <alignment horizontal="center" vertical="center" shrinkToFit="1"/>
      <protection hidden="1"/>
    </xf>
    <xf numFmtId="7" fontId="34" fillId="2" borderId="63" xfId="0" applyNumberFormat="1" applyFont="1" applyFill="1" applyBorder="1" applyAlignment="1" applyProtection="1">
      <alignment horizontal="center" vertical="center" shrinkToFit="1"/>
      <protection hidden="1"/>
    </xf>
    <xf numFmtId="7" fontId="34" fillId="2" borderId="35" xfId="0" applyNumberFormat="1" applyFont="1" applyFill="1" applyBorder="1" applyAlignment="1" applyProtection="1">
      <alignment horizontal="center" vertical="center" shrinkToFit="1"/>
      <protection hidden="1"/>
    </xf>
    <xf numFmtId="44" fontId="14" fillId="0" borderId="64" xfId="0" applyNumberFormat="1" applyFont="1" applyBorder="1" applyAlignment="1" applyProtection="1">
      <alignment horizontal="right" vertical="center" shrinkToFit="1"/>
      <protection hidden="1"/>
    </xf>
    <xf numFmtId="7" fontId="14" fillId="0" borderId="64" xfId="0" applyNumberFormat="1" applyFont="1" applyBorder="1" applyAlignment="1" applyProtection="1">
      <alignment horizontal="right" vertical="center" shrinkToFit="1"/>
      <protection hidden="1"/>
    </xf>
    <xf numFmtId="44" fontId="14" fillId="0" borderId="4" xfId="0" applyNumberFormat="1" applyFont="1" applyBorder="1" applyAlignment="1" applyProtection="1">
      <alignment horizontal="right" vertical="center" shrinkToFit="1"/>
      <protection hidden="1"/>
    </xf>
    <xf numFmtId="7" fontId="14" fillId="0" borderId="4" xfId="0" applyNumberFormat="1" applyFont="1" applyBorder="1" applyAlignment="1" applyProtection="1">
      <alignment horizontal="right" vertical="center" shrinkToFit="1"/>
      <protection hidden="1"/>
    </xf>
    <xf numFmtId="44" fontId="14" fillId="2" borderId="28" xfId="0" applyNumberFormat="1" applyFont="1" applyFill="1" applyBorder="1" applyAlignment="1" applyProtection="1">
      <alignment horizontal="right" vertical="center" shrinkToFit="1"/>
      <protection hidden="1"/>
    </xf>
    <xf numFmtId="7" fontId="14" fillId="2" borderId="28" xfId="0" applyNumberFormat="1" applyFont="1" applyFill="1" applyBorder="1" applyAlignment="1" applyProtection="1">
      <alignment horizontal="right" vertical="center" shrinkToFit="1"/>
      <protection hidden="1"/>
    </xf>
    <xf numFmtId="44" fontId="31" fillId="8" borderId="0" xfId="1" applyFont="1" applyFill="1" applyBorder="1" applyAlignment="1" applyProtection="1">
      <alignment vertical="center" shrinkToFit="1"/>
      <protection hidden="1"/>
    </xf>
    <xf numFmtId="44" fontId="31" fillId="8" borderId="19" xfId="1" applyFont="1" applyFill="1" applyBorder="1" applyAlignment="1" applyProtection="1">
      <alignment vertical="center" shrinkToFit="1"/>
      <protection hidden="1"/>
    </xf>
    <xf numFmtId="0" fontId="14" fillId="2" borderId="9" xfId="0" applyFont="1" applyFill="1" applyBorder="1" applyAlignment="1" applyProtection="1">
      <alignment horizontal="left" vertical="center" indent="1" shrinkToFit="1"/>
      <protection locked="0"/>
    </xf>
    <xf numFmtId="0" fontId="13" fillId="0" borderId="48" xfId="0" applyFont="1" applyBorder="1" applyAlignment="1" applyProtection="1">
      <alignment vertical="top" shrinkToFit="1"/>
      <protection hidden="1"/>
    </xf>
    <xf numFmtId="0" fontId="0" fillId="3" borderId="42" xfId="0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 vertical="center" indent="1" shrinkToFit="1"/>
      <protection locked="0"/>
    </xf>
    <xf numFmtId="0" fontId="14" fillId="2" borderId="15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Border="1" applyAlignment="1" applyProtection="1">
      <alignment vertical="top" shrinkToFit="1"/>
      <protection hidden="1"/>
    </xf>
    <xf numFmtId="0" fontId="3" fillId="0" borderId="60" xfId="0" applyFont="1" applyBorder="1" applyAlignment="1" applyProtection="1">
      <alignment horizontal="justify" vertical="center" wrapText="1" shrinkToFit="1"/>
      <protection hidden="1"/>
    </xf>
    <xf numFmtId="0" fontId="3" fillId="0" borderId="61" xfId="0" applyFont="1" applyBorder="1" applyAlignment="1" applyProtection="1">
      <alignment horizontal="justify" vertical="center" wrapText="1" shrinkToFit="1"/>
      <protection hidden="1"/>
    </xf>
    <xf numFmtId="0" fontId="3" fillId="0" borderId="62" xfId="0" applyFont="1" applyBorder="1" applyAlignment="1" applyProtection="1">
      <alignment horizontal="justify" vertical="center" wrapText="1" shrinkToFit="1"/>
      <protection hidden="1"/>
    </xf>
    <xf numFmtId="0" fontId="14" fillId="2" borderId="35" xfId="0" applyFont="1" applyFill="1" applyBorder="1" applyAlignment="1" applyProtection="1">
      <alignment horizontal="left" vertical="center" indent="3" shrinkToFit="1"/>
      <protection hidden="1"/>
    </xf>
    <xf numFmtId="0" fontId="14" fillId="2" borderId="4" xfId="0" applyFont="1" applyFill="1" applyBorder="1" applyAlignment="1" applyProtection="1">
      <alignment horizontal="left" vertical="center" indent="3" shrinkToFit="1"/>
      <protection hidden="1"/>
    </xf>
    <xf numFmtId="0" fontId="14" fillId="2" borderId="26" xfId="0" applyFont="1" applyFill="1" applyBorder="1" applyAlignment="1" applyProtection="1">
      <alignment horizontal="left" vertical="center" indent="1" shrinkToFit="1"/>
      <protection locked="0"/>
    </xf>
    <xf numFmtId="0" fontId="14" fillId="2" borderId="13" xfId="0" applyFont="1" applyFill="1" applyBorder="1" applyAlignment="1" applyProtection="1">
      <alignment horizontal="left" vertical="center" indent="1" shrinkToFit="1"/>
      <protection locked="0"/>
    </xf>
    <xf numFmtId="0" fontId="14" fillId="2" borderId="11" xfId="0" applyFont="1" applyFill="1" applyBorder="1" applyAlignment="1" applyProtection="1">
      <alignment horizontal="left" vertical="center" indent="1" shrinkToFit="1"/>
      <protection locked="0"/>
    </xf>
    <xf numFmtId="0" fontId="14" fillId="0" borderId="23" xfId="0" applyFont="1" applyBorder="1" applyAlignment="1" applyProtection="1">
      <alignment horizontal="justify" vertical="center" wrapText="1"/>
      <protection locked="0"/>
    </xf>
    <xf numFmtId="0" fontId="14" fillId="0" borderId="24" xfId="0" applyFont="1" applyBorder="1" applyAlignment="1" applyProtection="1">
      <alignment horizontal="justify" vertical="center" wrapText="1"/>
      <protection locked="0"/>
    </xf>
    <xf numFmtId="0" fontId="14" fillId="0" borderId="25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vertical="top" shrinkToFit="1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32" fillId="0" borderId="2" xfId="0" applyFont="1" applyBorder="1" applyAlignment="1" applyProtection="1">
      <alignment vertical="center" shrinkToFit="1"/>
      <protection hidden="1"/>
    </xf>
    <xf numFmtId="0" fontId="12" fillId="7" borderId="59" xfId="0" applyFont="1" applyFill="1" applyBorder="1" applyAlignment="1" applyProtection="1">
      <alignment horizontal="left" vertical="center" indent="1"/>
      <protection locked="0"/>
    </xf>
    <xf numFmtId="0" fontId="16" fillId="2" borderId="46" xfId="0" applyFont="1" applyFill="1" applyBorder="1" applyAlignment="1" applyProtection="1">
      <alignment horizontal="right" vertical="center" shrinkToFit="1"/>
      <protection hidden="1"/>
    </xf>
    <xf numFmtId="0" fontId="16" fillId="2" borderId="0" xfId="0" applyFont="1" applyFill="1" applyBorder="1" applyAlignment="1" applyProtection="1">
      <alignment horizontal="right" vertical="center" shrinkToFit="1"/>
      <protection hidden="1"/>
    </xf>
    <xf numFmtId="0" fontId="14" fillId="2" borderId="58" xfId="0" applyFont="1" applyFill="1" applyBorder="1" applyAlignment="1" applyProtection="1">
      <alignment horizontal="left" vertical="center" shrinkToFit="1"/>
      <protection locked="0"/>
    </xf>
    <xf numFmtId="0" fontId="14" fillId="2" borderId="0" xfId="0" applyFont="1" applyFill="1" applyBorder="1" applyAlignment="1" applyProtection="1">
      <alignment horizontal="left" vertical="center" indent="3" shrinkToFit="1"/>
      <protection hidden="1"/>
    </xf>
    <xf numFmtId="0" fontId="14" fillId="2" borderId="3" xfId="0" applyFont="1" applyFill="1" applyBorder="1" applyAlignment="1" applyProtection="1">
      <alignment horizontal="left" indent="5" shrinkToFit="1"/>
      <protection hidden="1"/>
    </xf>
    <xf numFmtId="0" fontId="14" fillId="2" borderId="0" xfId="0" applyFont="1" applyFill="1" applyBorder="1" applyAlignment="1" applyProtection="1">
      <alignment horizontal="left" indent="5" shrinkToFit="1"/>
      <protection hidden="1"/>
    </xf>
    <xf numFmtId="0" fontId="13" fillId="0" borderId="0" xfId="0" applyFont="1" applyBorder="1" applyAlignment="1" applyProtection="1">
      <alignment horizontal="center" shrinkToFit="1"/>
      <protection hidden="1"/>
    </xf>
    <xf numFmtId="0" fontId="13" fillId="0" borderId="19" xfId="0" applyFont="1" applyBorder="1" applyAlignment="1" applyProtection="1">
      <alignment horizontal="center" shrinkToFit="1"/>
      <protection hidden="1"/>
    </xf>
    <xf numFmtId="0" fontId="14" fillId="0" borderId="20" xfId="0" applyFont="1" applyBorder="1" applyAlignment="1" applyProtection="1">
      <alignment horizontal="justify" vertical="center" wrapText="1"/>
      <protection locked="0"/>
    </xf>
    <xf numFmtId="0" fontId="14" fillId="0" borderId="21" xfId="0" applyFont="1" applyBorder="1" applyAlignment="1" applyProtection="1">
      <alignment horizontal="justify" vertical="center" wrapText="1"/>
      <protection locked="0"/>
    </xf>
    <xf numFmtId="0" fontId="14" fillId="0" borderId="22" xfId="0" applyFont="1" applyBorder="1" applyAlignment="1" applyProtection="1">
      <alignment horizontal="justify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shrinkToFit="1"/>
      <protection hidden="1"/>
    </xf>
    <xf numFmtId="171" fontId="14" fillId="2" borderId="58" xfId="0" applyNumberFormat="1" applyFont="1" applyFill="1" applyBorder="1" applyAlignment="1" applyProtection="1">
      <alignment horizontal="left" vertical="center" shrinkToFit="1"/>
      <protection locked="0"/>
    </xf>
    <xf numFmtId="0" fontId="13" fillId="2" borderId="0" xfId="0" applyFont="1" applyFill="1" applyBorder="1" applyAlignment="1" applyProtection="1">
      <alignment horizontal="right" vertical="center" shrinkToFit="1"/>
      <protection hidden="1"/>
    </xf>
    <xf numFmtId="0" fontId="16" fillId="2" borderId="46" xfId="0" applyFont="1" applyFill="1" applyBorder="1" applyAlignment="1" applyProtection="1">
      <alignment horizontal="right" vertical="center"/>
      <protection hidden="1"/>
    </xf>
    <xf numFmtId="0" fontId="16" fillId="2" borderId="0" xfId="0" applyFont="1" applyFill="1" applyBorder="1" applyAlignment="1" applyProtection="1">
      <alignment horizontal="right" vertical="center"/>
      <protection hidden="1"/>
    </xf>
    <xf numFmtId="0" fontId="16" fillId="6" borderId="0" xfId="0" applyFont="1" applyFill="1" applyBorder="1" applyAlignment="1" applyProtection="1">
      <alignment horizontal="right" vertical="center" shrinkToFit="1"/>
      <protection hidden="1"/>
    </xf>
    <xf numFmtId="0" fontId="25" fillId="7" borderId="59" xfId="0" applyFont="1" applyFill="1" applyBorder="1" applyAlignment="1" applyProtection="1">
      <alignment horizontal="left" vertical="center" indent="1" shrinkToFit="1"/>
      <protection locked="0"/>
    </xf>
    <xf numFmtId="14" fontId="25" fillId="7" borderId="59" xfId="0" applyNumberFormat="1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right" vertical="center" shrinkToFit="1"/>
      <protection hidden="1"/>
    </xf>
    <xf numFmtId="0" fontId="30" fillId="0" borderId="48" xfId="0" applyFont="1" applyBorder="1" applyAlignment="1" applyProtection="1">
      <alignment horizontal="right" vertical="top" shrinkToFit="1"/>
      <protection hidden="1"/>
    </xf>
    <xf numFmtId="0" fontId="14" fillId="2" borderId="58" xfId="0" applyFont="1" applyFill="1" applyBorder="1" applyAlignment="1" applyProtection="1">
      <alignment vertical="center" shrinkToFit="1"/>
      <protection locked="0"/>
    </xf>
    <xf numFmtId="0" fontId="16" fillId="4" borderId="0" xfId="0" applyFont="1" applyFill="1" applyBorder="1" applyAlignment="1" applyProtection="1">
      <alignment horizontal="right" vertical="center" shrinkToFit="1"/>
      <protection hidden="1"/>
    </xf>
    <xf numFmtId="170" fontId="14" fillId="2" borderId="58" xfId="0" applyNumberFormat="1" applyFont="1" applyFill="1" applyBorder="1" applyAlignment="1" applyProtection="1">
      <alignment horizontal="left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shrinkToFit="1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4" fillId="0" borderId="29" xfId="0" applyFont="1" applyBorder="1" applyAlignment="1" applyProtection="1">
      <alignment horizontal="left" vertical="center" indent="1" shrinkToFit="1"/>
      <protection hidden="1"/>
    </xf>
    <xf numFmtId="0" fontId="4" fillId="0" borderId="7" xfId="0" applyFont="1" applyBorder="1" applyAlignment="1" applyProtection="1">
      <alignment horizontal="left" vertical="center" indent="1" shrinkToFit="1"/>
      <protection hidden="1"/>
    </xf>
    <xf numFmtId="0" fontId="16" fillId="0" borderId="65" xfId="0" applyFont="1" applyFill="1" applyBorder="1" applyAlignment="1" applyProtection="1">
      <alignment horizontal="left" vertical="center" indent="2"/>
      <protection hidden="1"/>
    </xf>
    <xf numFmtId="0" fontId="16" fillId="0" borderId="0" xfId="0" applyFont="1" applyFill="1" applyBorder="1" applyAlignment="1" applyProtection="1">
      <alignment horizontal="left" vertical="center" indent="2"/>
      <protection hidden="1"/>
    </xf>
    <xf numFmtId="0" fontId="16" fillId="0" borderId="66" xfId="0" applyFont="1" applyFill="1" applyBorder="1" applyAlignment="1" applyProtection="1">
      <alignment horizontal="left" vertical="center" indent="2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0" borderId="67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75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82" xfId="0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0" fillId="2" borderId="65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</cellXfs>
  <cellStyles count="27">
    <cellStyle name="Moeda" xfId="1" builtinId="4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Moefa [0]_CDMunic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3_#LC_Fomento#1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00000000-0005-0000-0000-000010000000}"/>
    <cellStyle name="Porcentagem 2" xfId="17" xr:uid="{00000000-0005-0000-0000-000011000000}"/>
    <cellStyle name="Porcentagem 2 2" xfId="18" xr:uid="{00000000-0005-0000-0000-000012000000}"/>
    <cellStyle name="Porcentagem 3" xfId="19" xr:uid="{00000000-0005-0000-0000-000013000000}"/>
    <cellStyle name="Separador de milhares 2" xfId="20" xr:uid="{00000000-0005-0000-0000-000014000000}"/>
    <cellStyle name="Separador de milhares 3" xfId="21" xr:uid="{00000000-0005-0000-0000-000015000000}"/>
    <cellStyle name="Separador de milhares 3 2" xfId="22" xr:uid="{00000000-0005-0000-0000-000016000000}"/>
    <cellStyle name="Separador de milhares 3 2 2" xfId="23" xr:uid="{00000000-0005-0000-0000-000017000000}"/>
    <cellStyle name="Separador de milhares 3 3" xfId="24" xr:uid="{00000000-0005-0000-0000-000018000000}"/>
    <cellStyle name="Separador de milhares 4" xfId="25" xr:uid="{00000000-0005-0000-0000-000019000000}"/>
    <cellStyle name="Vírgula 2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23</xdr:row>
          <xdr:rowOff>0</xdr:rowOff>
        </xdr:from>
        <xdr:to>
          <xdr:col>28</xdr:col>
          <xdr:colOff>76200</xdr:colOff>
          <xdr:row>24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</a:rPr>
                <a:t> 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23</xdr:row>
          <xdr:rowOff>0</xdr:rowOff>
        </xdr:from>
        <xdr:to>
          <xdr:col>30</xdr:col>
          <xdr:colOff>9525</xdr:colOff>
          <xdr:row>24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</a:rPr>
                <a:t> 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67</xdr:row>
          <xdr:rowOff>95250</xdr:rowOff>
        </xdr:from>
        <xdr:to>
          <xdr:col>17</xdr:col>
          <xdr:colOff>228600</xdr:colOff>
          <xdr:row>68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</a:rPr>
                <a:t>  Recomendamos acolher como GARANTIA (Hipoteca)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68</xdr:row>
          <xdr:rowOff>47625</xdr:rowOff>
        </xdr:from>
        <xdr:to>
          <xdr:col>20</xdr:col>
          <xdr:colOff>19050</xdr:colOff>
          <xdr:row>69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</a:rPr>
                <a:t>  Não recomendamos acolher como GARANTIA (Hipoteca)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</xdr:colOff>
          <xdr:row>36</xdr:row>
          <xdr:rowOff>28575</xdr:rowOff>
        </xdr:from>
        <xdr:to>
          <xdr:col>32</xdr:col>
          <xdr:colOff>228600</xdr:colOff>
          <xdr:row>36</xdr:row>
          <xdr:rowOff>200025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pt-BR" sz="900" b="1" i="0" u="none" strike="noStrike" baseline="0">
                  <a:solidFill>
                    <a:srgbClr val="000000"/>
                  </a:solidFill>
                  <a:latin typeface="Calibri"/>
                </a:rPr>
                <a:t>̶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</xdr:colOff>
          <xdr:row>37</xdr:row>
          <xdr:rowOff>0</xdr:rowOff>
        </xdr:from>
        <xdr:to>
          <xdr:col>32</xdr:col>
          <xdr:colOff>228600</xdr:colOff>
          <xdr:row>37</xdr:row>
          <xdr:rowOff>171450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pt-BR" sz="900" b="1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</xdr:colOff>
          <xdr:row>45</xdr:row>
          <xdr:rowOff>9525</xdr:rowOff>
        </xdr:from>
        <xdr:to>
          <xdr:col>32</xdr:col>
          <xdr:colOff>228600</xdr:colOff>
          <xdr:row>45</xdr:row>
          <xdr:rowOff>180975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pt-BR" sz="900" b="1" i="0" u="none" strike="noStrike" baseline="0">
                  <a:solidFill>
                    <a:srgbClr val="000000"/>
                  </a:solidFill>
                  <a:latin typeface="Calibri"/>
                </a:rPr>
                <a:t>̶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</xdr:colOff>
          <xdr:row>45</xdr:row>
          <xdr:rowOff>200025</xdr:rowOff>
        </xdr:from>
        <xdr:to>
          <xdr:col>32</xdr:col>
          <xdr:colOff>228600</xdr:colOff>
          <xdr:row>46</xdr:row>
          <xdr:rowOff>152400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pt-BR" sz="900" b="1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AM96"/>
  <sheetViews>
    <sheetView showGridLines="0" showRowColHeaders="0" tabSelected="1" topLeftCell="C1" zoomScaleNormal="100" zoomScaleSheetLayoutView="80" workbookViewId="0">
      <selection activeCell="F4" sqref="F4:W4"/>
    </sheetView>
  </sheetViews>
  <sheetFormatPr defaultColWidth="0" defaultRowHeight="0" customHeight="1" zeroHeight="1" x14ac:dyDescent="0.25"/>
  <cols>
    <col min="1" max="1" width="5.28515625" style="1" hidden="1" customWidth="1"/>
    <col min="2" max="2" width="17.140625" style="4" hidden="1" customWidth="1"/>
    <col min="3" max="3" width="17.140625" style="4" customWidth="1"/>
    <col min="4" max="4" width="0.42578125" style="1" customWidth="1"/>
    <col min="5" max="14" width="4.7109375" style="1" customWidth="1"/>
    <col min="15" max="15" width="5.140625" style="1" customWidth="1"/>
    <col min="16" max="16" width="4.28515625" style="1" customWidth="1"/>
    <col min="17" max="20" width="4.7109375" style="1" customWidth="1"/>
    <col min="21" max="21" width="5.140625" style="1" customWidth="1"/>
    <col min="22" max="30" width="4.7109375" style="1" customWidth="1"/>
    <col min="31" max="31" width="4.28515625" style="1" customWidth="1"/>
    <col min="32" max="32" width="0.42578125" style="14" customWidth="1"/>
    <col min="33" max="33" width="8.28515625" style="1" customWidth="1"/>
    <col min="34" max="34" width="26" style="1" hidden="1" customWidth="1"/>
    <col min="35" max="35" width="25.5703125" style="1" hidden="1" customWidth="1"/>
    <col min="36" max="36" width="15.28515625" style="1" hidden="1" customWidth="1"/>
    <col min="37" max="39" width="28.7109375" style="1" hidden="1" customWidth="1"/>
    <col min="40" max="16384" width="9.140625" style="1" hidden="1"/>
  </cols>
  <sheetData>
    <row r="1" spans="4:35" ht="7.5" customHeight="1" x14ac:dyDescent="0.25"/>
    <row r="2" spans="4:35" ht="5.25" customHeight="1" x14ac:dyDescent="0.25"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7"/>
    </row>
    <row r="3" spans="4:35" ht="25.5" customHeight="1" x14ac:dyDescent="0.3">
      <c r="E3" s="108"/>
      <c r="F3" s="201" t="s">
        <v>2932</v>
      </c>
      <c r="G3" s="201"/>
      <c r="H3" s="201"/>
      <c r="I3" s="201"/>
      <c r="J3" s="201"/>
      <c r="K3" s="201"/>
      <c r="L3" s="97"/>
      <c r="M3" s="97"/>
      <c r="N3" s="97"/>
      <c r="O3" s="100"/>
      <c r="P3" s="100"/>
      <c r="Q3" s="99"/>
      <c r="R3" s="100"/>
      <c r="S3" s="100"/>
      <c r="T3" s="100"/>
      <c r="U3" s="100"/>
      <c r="V3" s="57"/>
      <c r="W3" s="57"/>
      <c r="X3" s="57"/>
      <c r="Y3" s="57"/>
      <c r="Z3" s="57"/>
      <c r="AA3" s="201" t="s">
        <v>2933</v>
      </c>
      <c r="AB3" s="201"/>
      <c r="AC3" s="201"/>
      <c r="AD3" s="100"/>
      <c r="AE3" s="109"/>
      <c r="AG3" s="4"/>
    </row>
    <row r="4" spans="4:35" ht="19.5" customHeight="1" thickBot="1" x14ac:dyDescent="0.3">
      <c r="E4" s="110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57"/>
      <c r="Y4" s="57"/>
      <c r="Z4" s="57"/>
      <c r="AA4" s="207"/>
      <c r="AB4" s="207"/>
      <c r="AC4" s="207"/>
      <c r="AD4" s="207"/>
      <c r="AE4" s="111"/>
      <c r="AG4" s="4"/>
    </row>
    <row r="5" spans="4:35" ht="6.75" customHeight="1" x14ac:dyDescent="0.25">
      <c r="E5" s="110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12"/>
      <c r="AF5"/>
      <c r="AG5"/>
    </row>
    <row r="6" spans="4:35" ht="18.75" customHeight="1" x14ac:dyDescent="0.3">
      <c r="E6" s="113"/>
      <c r="F6" s="201" t="s">
        <v>2936</v>
      </c>
      <c r="G6" s="201"/>
      <c r="H6" s="201"/>
      <c r="I6" s="97"/>
      <c r="J6" s="97"/>
      <c r="K6" s="97"/>
      <c r="L6" s="97"/>
      <c r="M6" s="97"/>
      <c r="N6" s="98"/>
      <c r="O6" s="100"/>
      <c r="P6" s="100"/>
      <c r="Q6" s="100"/>
      <c r="R6" s="100"/>
      <c r="S6" s="201" t="s">
        <v>2935</v>
      </c>
      <c r="T6" s="201"/>
      <c r="U6" s="98"/>
      <c r="V6" s="100"/>
      <c r="W6" s="100"/>
      <c r="X6" s="57"/>
      <c r="Y6" s="57"/>
      <c r="Z6" s="100"/>
      <c r="AA6" s="101" t="s">
        <v>2934</v>
      </c>
      <c r="AB6" s="100"/>
      <c r="AC6" s="100"/>
      <c r="AD6" s="100"/>
      <c r="AE6" s="114"/>
    </row>
    <row r="7" spans="4:35" ht="19.5" customHeight="1" thickBot="1" x14ac:dyDescent="0.3">
      <c r="E7" s="110"/>
      <c r="F7" s="188"/>
      <c r="G7" s="188"/>
      <c r="H7" s="188"/>
      <c r="I7" s="188"/>
      <c r="J7" s="188"/>
      <c r="K7" s="188"/>
      <c r="L7" s="188"/>
      <c r="M7" s="188"/>
      <c r="N7" s="102"/>
      <c r="O7" s="4"/>
      <c r="P7" s="4"/>
      <c r="Q7" s="4"/>
      <c r="R7" s="4"/>
      <c r="S7" s="188"/>
      <c r="T7" s="188"/>
      <c r="U7" s="188"/>
      <c r="V7" s="4"/>
      <c r="W7" s="4"/>
      <c r="X7" s="14"/>
      <c r="Y7" s="14"/>
      <c r="Z7" s="103"/>
      <c r="AA7" s="208">
        <f ca="1">TODAY()</f>
        <v>43311</v>
      </c>
      <c r="AB7" s="208"/>
      <c r="AC7" s="208"/>
      <c r="AD7" s="208"/>
      <c r="AE7" s="115"/>
      <c r="AG7" s="4"/>
    </row>
    <row r="8" spans="4:35" ht="24" customHeight="1" x14ac:dyDescent="0.25">
      <c r="E8" s="116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8"/>
    </row>
    <row r="9" spans="4:35" ht="60" customHeight="1" x14ac:dyDescent="0.35">
      <c r="E9" s="96" t="s">
        <v>2938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104" t="s">
        <v>2937</v>
      </c>
      <c r="AH9" s="2"/>
      <c r="AI9" s="2"/>
    </row>
    <row r="10" spans="4:35" ht="11.25" customHeight="1" x14ac:dyDescent="0.25">
      <c r="E10" s="8"/>
      <c r="F10" s="8"/>
      <c r="G10" s="8"/>
      <c r="H10" s="50"/>
      <c r="I10" s="50"/>
      <c r="J10" s="50"/>
      <c r="K10" s="50"/>
      <c r="L10" s="50"/>
      <c r="M10" s="50"/>
      <c r="N10" s="8"/>
      <c r="O10" s="8"/>
      <c r="P10" s="8"/>
      <c r="Q10" s="51"/>
      <c r="R10" s="8"/>
      <c r="S10" s="8"/>
      <c r="T10" s="8"/>
      <c r="U10" s="8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G10" s="4"/>
    </row>
    <row r="11" spans="4:35" ht="18.95" customHeight="1" thickBot="1" x14ac:dyDescent="0.3">
      <c r="E11" s="168" t="s">
        <v>2905</v>
      </c>
      <c r="F11" s="168"/>
      <c r="G11" s="168"/>
      <c r="H11" s="168"/>
      <c r="I11" s="168"/>
      <c r="J11" s="168"/>
      <c r="K11" s="168"/>
      <c r="L11" s="210" t="str">
        <f ca="1">IF(W55&gt;500000,"Acima de R$ 500.000,00 a avaliação deve ser feita através de Laudo de Avaliação","")</f>
        <v/>
      </c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</row>
    <row r="12" spans="4:35" ht="8.25" customHeight="1" x14ac:dyDescent="0.25">
      <c r="E12" s="61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3"/>
    </row>
    <row r="13" spans="4:35" ht="16.5" customHeight="1" x14ac:dyDescent="0.25">
      <c r="D13" s="4"/>
      <c r="E13" s="204" t="s">
        <v>2912</v>
      </c>
      <c r="F13" s="205"/>
      <c r="G13" s="205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2" t="s">
        <v>2917</v>
      </c>
      <c r="S13" s="212"/>
      <c r="T13" s="213"/>
      <c r="U13" s="213"/>
      <c r="V13" s="213"/>
      <c r="W13" s="213"/>
      <c r="X13" s="209" t="s">
        <v>2918</v>
      </c>
      <c r="Y13" s="209"/>
      <c r="Z13" s="209"/>
      <c r="AA13" s="191"/>
      <c r="AB13" s="191"/>
      <c r="AC13" s="191"/>
      <c r="AD13" s="191"/>
      <c r="AE13" s="64"/>
      <c r="AG13" s="4"/>
    </row>
    <row r="14" spans="4:35" ht="7.5" customHeight="1" x14ac:dyDescent="0.25">
      <c r="D14" s="4"/>
      <c r="E14" s="65"/>
      <c r="F14" s="66"/>
      <c r="G14" s="67"/>
      <c r="H14" s="15"/>
      <c r="I14" s="15"/>
      <c r="J14" s="15"/>
      <c r="K14" s="15"/>
      <c r="L14" s="15"/>
      <c r="M14" s="15"/>
      <c r="N14" s="68"/>
      <c r="O14" s="68"/>
      <c r="P14" s="69"/>
      <c r="Q14" s="69"/>
      <c r="R14" s="70"/>
      <c r="S14" s="70"/>
      <c r="T14" s="70"/>
      <c r="U14" s="71"/>
      <c r="V14" s="72"/>
      <c r="W14" s="72"/>
      <c r="X14" s="72"/>
      <c r="Y14" s="72"/>
      <c r="Z14" s="70"/>
      <c r="AA14" s="72"/>
      <c r="AB14" s="72"/>
      <c r="AC14" s="72"/>
      <c r="AD14" s="72"/>
      <c r="AE14" s="73"/>
      <c r="AG14" s="4"/>
    </row>
    <row r="15" spans="4:35" ht="16.5" customHeight="1" x14ac:dyDescent="0.25">
      <c r="D15" s="4"/>
      <c r="E15" s="204" t="s">
        <v>2913</v>
      </c>
      <c r="F15" s="205"/>
      <c r="G15" s="205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206" t="s">
        <v>2919</v>
      </c>
      <c r="Y15" s="206"/>
      <c r="Z15" s="206"/>
      <c r="AA15" s="191"/>
      <c r="AB15" s="191"/>
      <c r="AC15" s="191"/>
      <c r="AD15" s="191"/>
      <c r="AE15" s="64"/>
      <c r="AG15" s="4"/>
    </row>
    <row r="16" spans="4:35" ht="12.75" customHeight="1" thickBot="1" x14ac:dyDescent="0.3">
      <c r="D16" s="4"/>
      <c r="E16" s="74"/>
      <c r="F16" s="75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7"/>
      <c r="S16" s="77"/>
      <c r="T16" s="77"/>
      <c r="U16" s="77"/>
      <c r="V16" s="78"/>
      <c r="W16" s="78"/>
      <c r="X16" s="78"/>
      <c r="Y16" s="78"/>
      <c r="Z16" s="78"/>
      <c r="AA16" s="78"/>
      <c r="AB16" s="78"/>
      <c r="AC16" s="78"/>
      <c r="AD16" s="78"/>
      <c r="AE16" s="79"/>
      <c r="AG16" s="4"/>
    </row>
    <row r="17" spans="4:33" ht="5.25" customHeight="1" x14ac:dyDescent="0.25"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4:33" ht="18.95" customHeight="1" thickBot="1" x14ac:dyDescent="0.3">
      <c r="E18" s="125" t="s">
        <v>2928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</row>
    <row r="19" spans="4:33" ht="8.25" customHeight="1" x14ac:dyDescent="0.25">
      <c r="E19" s="80"/>
      <c r="F19" s="81"/>
      <c r="G19" s="81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3"/>
    </row>
    <row r="20" spans="4:33" ht="16.5" customHeight="1" x14ac:dyDescent="0.25">
      <c r="E20" s="189" t="s">
        <v>2914</v>
      </c>
      <c r="F20" s="190"/>
      <c r="G20" s="190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0" t="s">
        <v>2920</v>
      </c>
      <c r="Y20" s="190"/>
      <c r="Z20" s="190"/>
      <c r="AA20" s="191"/>
      <c r="AB20" s="191"/>
      <c r="AC20" s="191"/>
      <c r="AD20" s="191"/>
      <c r="AE20" s="82"/>
    </row>
    <row r="21" spans="4:33" ht="7.5" customHeight="1" x14ac:dyDescent="0.25">
      <c r="E21" s="83"/>
      <c r="F21" s="84"/>
      <c r="G21" s="8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67"/>
      <c r="S21" s="67"/>
      <c r="T21" s="15"/>
      <c r="U21" s="15"/>
      <c r="V21" s="15"/>
      <c r="W21" s="15"/>
      <c r="X21" s="15"/>
      <c r="Y21" s="15"/>
      <c r="Z21" s="67"/>
      <c r="AA21" s="15"/>
      <c r="AB21" s="15"/>
      <c r="AC21" s="15"/>
      <c r="AD21" s="15"/>
      <c r="AE21" s="85"/>
    </row>
    <row r="22" spans="4:33" ht="16.5" customHeight="1" x14ac:dyDescent="0.25">
      <c r="E22" s="189" t="s">
        <v>2915</v>
      </c>
      <c r="F22" s="190"/>
      <c r="G22" s="190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0" t="s">
        <v>2923</v>
      </c>
      <c r="Y22" s="190"/>
      <c r="Z22" s="190"/>
      <c r="AA22" s="202"/>
      <c r="AB22" s="202"/>
      <c r="AC22" s="202"/>
      <c r="AD22" s="202"/>
      <c r="AE22" s="82"/>
    </row>
    <row r="23" spans="4:33" ht="7.5" customHeight="1" x14ac:dyDescent="0.25">
      <c r="E23" s="83"/>
      <c r="F23" s="84"/>
      <c r="G23" s="8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86"/>
      <c r="S23" s="86"/>
      <c r="T23" s="86"/>
      <c r="U23" s="86"/>
      <c r="V23" s="15"/>
      <c r="W23" s="15"/>
      <c r="X23" s="15"/>
      <c r="Y23" s="15"/>
      <c r="Z23" s="15"/>
      <c r="AA23" s="15"/>
      <c r="AB23" s="15"/>
      <c r="AC23" s="15"/>
      <c r="AD23" s="15"/>
      <c r="AE23" s="85"/>
    </row>
    <row r="24" spans="4:33" ht="16.5" customHeight="1" x14ac:dyDescent="0.25">
      <c r="E24" s="189" t="s">
        <v>2916</v>
      </c>
      <c r="F24" s="190"/>
      <c r="G24" s="190"/>
      <c r="H24" s="191"/>
      <c r="I24" s="191"/>
      <c r="J24" s="191"/>
      <c r="K24" s="191"/>
      <c r="L24" s="191"/>
      <c r="M24" s="191"/>
      <c r="N24" s="191"/>
      <c r="O24" s="191"/>
      <c r="P24" s="191"/>
      <c r="Q24" s="86"/>
      <c r="R24" s="94" t="s">
        <v>2909</v>
      </c>
      <c r="S24" s="191"/>
      <c r="T24" s="191"/>
      <c r="U24" s="191"/>
      <c r="V24" s="191"/>
      <c r="W24" s="191"/>
      <c r="X24" s="87"/>
      <c r="Y24" s="203" t="s">
        <v>2921</v>
      </c>
      <c r="Z24" s="203"/>
      <c r="AA24" s="87"/>
      <c r="AB24" s="87"/>
      <c r="AC24" s="87"/>
      <c r="AD24" s="87"/>
      <c r="AE24" s="82"/>
    </row>
    <row r="25" spans="4:33" ht="12.75" customHeight="1" thickBot="1" x14ac:dyDescent="0.3">
      <c r="E25" s="88"/>
      <c r="F25" s="89"/>
      <c r="G25" s="89"/>
      <c r="H25" s="90"/>
      <c r="I25" s="90"/>
      <c r="J25" s="90"/>
      <c r="K25" s="90"/>
      <c r="L25" s="90"/>
      <c r="M25" s="90"/>
      <c r="N25" s="90"/>
      <c r="O25" s="90"/>
      <c r="P25" s="75"/>
      <c r="Q25" s="91"/>
      <c r="R25" s="91"/>
      <c r="S25" s="91"/>
      <c r="T25" s="91"/>
      <c r="U25" s="91"/>
      <c r="V25" s="92"/>
      <c r="W25" s="92"/>
      <c r="X25" s="92"/>
      <c r="Y25" s="92"/>
      <c r="Z25" s="92"/>
      <c r="AA25" s="92"/>
      <c r="AB25" s="92"/>
      <c r="AC25" s="92"/>
      <c r="AD25" s="92"/>
      <c r="AE25" s="93"/>
    </row>
    <row r="26" spans="4:33" ht="5.25" customHeight="1" x14ac:dyDescent="0.25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4:33" ht="18.95" customHeight="1" thickBot="1" x14ac:dyDescent="0.3">
      <c r="E27" s="125" t="s">
        <v>2906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pans="4:33" ht="17.25" customHeight="1" x14ac:dyDescent="0.25">
      <c r="D28" s="4"/>
      <c r="E28" s="143" t="s">
        <v>0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 t="s">
        <v>10</v>
      </c>
      <c r="U28" s="143"/>
      <c r="V28" s="143" t="s">
        <v>9</v>
      </c>
      <c r="W28" s="143"/>
      <c r="X28" s="143" t="s">
        <v>11</v>
      </c>
      <c r="Y28" s="143"/>
      <c r="Z28" s="143"/>
      <c r="AA28" s="143"/>
      <c r="AB28" s="143" t="s">
        <v>12</v>
      </c>
      <c r="AC28" s="143"/>
      <c r="AD28" s="143"/>
      <c r="AE28" s="143"/>
      <c r="AG28" s="4"/>
    </row>
    <row r="29" spans="4:33" ht="17.25" customHeight="1" x14ac:dyDescent="0.25">
      <c r="D29" s="4"/>
      <c r="E29" s="179" t="s">
        <v>4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50"/>
      <c r="U29" s="150"/>
      <c r="V29" s="215"/>
      <c r="W29" s="215"/>
      <c r="X29" s="134"/>
      <c r="Y29" s="134"/>
      <c r="Z29" s="134"/>
      <c r="AA29" s="135"/>
      <c r="AB29" s="122">
        <f>T29*X29</f>
        <v>0</v>
      </c>
      <c r="AC29" s="122"/>
      <c r="AD29" s="122"/>
      <c r="AE29" s="123"/>
      <c r="AG29" s="4"/>
    </row>
    <row r="30" spans="4:33" ht="17.25" customHeight="1" x14ac:dyDescent="0.25">
      <c r="D30" s="4"/>
      <c r="E30" s="133" t="s">
        <v>2940</v>
      </c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31"/>
      <c r="U30" s="131"/>
      <c r="V30" s="214"/>
      <c r="W30" s="214"/>
      <c r="X30" s="134"/>
      <c r="Y30" s="134"/>
      <c r="Z30" s="134"/>
      <c r="AA30" s="135"/>
      <c r="AB30" s="136">
        <f>T30*X30</f>
        <v>0</v>
      </c>
      <c r="AC30" s="136"/>
      <c r="AD30" s="136"/>
      <c r="AE30" s="137"/>
      <c r="AG30" s="4"/>
    </row>
    <row r="31" spans="4:33" ht="17.25" customHeight="1" x14ac:dyDescent="0.25">
      <c r="D31" s="4"/>
      <c r="E31" s="133" t="s">
        <v>2941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31"/>
      <c r="U31" s="131"/>
      <c r="V31" s="214"/>
      <c r="W31" s="214"/>
      <c r="X31" s="134"/>
      <c r="Y31" s="134"/>
      <c r="Z31" s="134"/>
      <c r="AA31" s="135"/>
      <c r="AB31" s="136">
        <f>T31*X31</f>
        <v>0</v>
      </c>
      <c r="AC31" s="136"/>
      <c r="AD31" s="136"/>
      <c r="AE31" s="137"/>
      <c r="AG31" s="4"/>
    </row>
    <row r="32" spans="4:33" ht="17.25" customHeight="1" x14ac:dyDescent="0.25">
      <c r="D32" s="4"/>
      <c r="E32" s="170" t="s">
        <v>7</v>
      </c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24"/>
      <c r="U32" s="124"/>
      <c r="V32" s="200"/>
      <c r="W32" s="200"/>
      <c r="X32" s="141"/>
      <c r="Y32" s="141"/>
      <c r="Z32" s="141"/>
      <c r="AA32" s="142"/>
      <c r="AB32" s="120">
        <f>T32*X32</f>
        <v>0</v>
      </c>
      <c r="AC32" s="120"/>
      <c r="AD32" s="120"/>
      <c r="AE32" s="121"/>
      <c r="AG32" s="4"/>
    </row>
    <row r="33" spans="4:33" ht="17.25" customHeight="1" x14ac:dyDescent="0.25">
      <c r="D33" s="4"/>
      <c r="E33" s="147" t="s">
        <v>3</v>
      </c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65">
        <f ca="1">SUM(OFFSET(AB28,1,0):OFFSET(AB33,-1,0))</f>
        <v>0</v>
      </c>
      <c r="AC33" s="165"/>
      <c r="AD33" s="165"/>
      <c r="AE33" s="165"/>
      <c r="AG33" s="4"/>
    </row>
    <row r="34" spans="4:33" ht="5.25" customHeight="1" x14ac:dyDescent="0.25"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4:33" ht="18.95" customHeight="1" thickBot="1" x14ac:dyDescent="0.3">
      <c r="E35" s="125" t="s">
        <v>2908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</row>
    <row r="36" spans="4:33" ht="17.25" customHeight="1" x14ac:dyDescent="0.25">
      <c r="D36" s="4"/>
      <c r="E36" s="119" t="s">
        <v>0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30" t="s">
        <v>2922</v>
      </c>
      <c r="R36" s="130"/>
      <c r="S36" s="130"/>
      <c r="T36" s="119" t="s">
        <v>10</v>
      </c>
      <c r="U36" s="119"/>
      <c r="V36" s="119" t="s">
        <v>9</v>
      </c>
      <c r="W36" s="119"/>
      <c r="X36" s="119" t="s">
        <v>1</v>
      </c>
      <c r="Y36" s="119"/>
      <c r="Z36" s="119"/>
      <c r="AA36" s="119"/>
      <c r="AB36" s="119" t="s">
        <v>12</v>
      </c>
      <c r="AC36" s="119"/>
      <c r="AD36" s="119"/>
      <c r="AE36" s="119"/>
      <c r="AG36" s="4"/>
    </row>
    <row r="37" spans="4:33" ht="17.25" customHeight="1" x14ac:dyDescent="0.25">
      <c r="D37" s="4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29"/>
      <c r="R37" s="129"/>
      <c r="S37" s="129"/>
      <c r="T37" s="150"/>
      <c r="U37" s="150"/>
      <c r="V37" s="126"/>
      <c r="W37" s="126"/>
      <c r="X37" s="134"/>
      <c r="Y37" s="134"/>
      <c r="Z37" s="134"/>
      <c r="AA37" s="135"/>
      <c r="AB37" s="122">
        <f>T37*X37</f>
        <v>0</v>
      </c>
      <c r="AC37" s="122"/>
      <c r="AD37" s="122"/>
      <c r="AE37" s="123"/>
      <c r="AF37" s="57"/>
      <c r="AG37" s="4"/>
    </row>
    <row r="38" spans="4:33" ht="17.25" customHeight="1" x14ac:dyDescent="0.25">
      <c r="D38" s="4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3"/>
      <c r="Q38" s="128"/>
      <c r="R38" s="128"/>
      <c r="S38" s="128"/>
      <c r="T38" s="131"/>
      <c r="U38" s="131"/>
      <c r="V38" s="131"/>
      <c r="W38" s="131"/>
      <c r="X38" s="134"/>
      <c r="Y38" s="134"/>
      <c r="Z38" s="134"/>
      <c r="AA38" s="135"/>
      <c r="AB38" s="122">
        <f>T38*X38</f>
        <v>0</v>
      </c>
      <c r="AC38" s="122"/>
      <c r="AD38" s="122"/>
      <c r="AE38" s="123"/>
      <c r="AF38" s="58"/>
      <c r="AG38" s="4"/>
    </row>
    <row r="39" spans="4:33" ht="17.25" customHeight="1" x14ac:dyDescent="0.25">
      <c r="D39" s="4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3"/>
      <c r="Q39" s="128"/>
      <c r="R39" s="128"/>
      <c r="S39" s="128"/>
      <c r="T39" s="131"/>
      <c r="U39" s="131"/>
      <c r="V39" s="131"/>
      <c r="W39" s="131"/>
      <c r="X39" s="134"/>
      <c r="Y39" s="134"/>
      <c r="Z39" s="134"/>
      <c r="AA39" s="135"/>
      <c r="AB39" s="136">
        <f>T39*X39</f>
        <v>0</v>
      </c>
      <c r="AC39" s="136"/>
      <c r="AD39" s="136"/>
      <c r="AE39" s="137"/>
      <c r="AF39" s="57"/>
      <c r="AG39" s="4"/>
    </row>
    <row r="40" spans="4:33" ht="17.25" customHeight="1" x14ac:dyDescent="0.25">
      <c r="D40" s="4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3"/>
      <c r="Q40" s="128"/>
      <c r="R40" s="128"/>
      <c r="S40" s="128"/>
      <c r="T40" s="131"/>
      <c r="U40" s="131"/>
      <c r="V40" s="131"/>
      <c r="W40" s="131"/>
      <c r="X40" s="134"/>
      <c r="Y40" s="134"/>
      <c r="Z40" s="134"/>
      <c r="AA40" s="135"/>
      <c r="AB40" s="136">
        <f>T40*X40</f>
        <v>0</v>
      </c>
      <c r="AC40" s="136"/>
      <c r="AD40" s="136"/>
      <c r="AE40" s="137"/>
      <c r="AF40" s="57"/>
      <c r="AG40" s="4"/>
    </row>
    <row r="41" spans="4:33" ht="17.25" customHeight="1" x14ac:dyDescent="0.25">
      <c r="D41" s="4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0"/>
      <c r="Q41" s="127"/>
      <c r="R41" s="127"/>
      <c r="S41" s="127"/>
      <c r="T41" s="124"/>
      <c r="U41" s="124"/>
      <c r="V41" s="124"/>
      <c r="W41" s="124"/>
      <c r="X41" s="141"/>
      <c r="Y41" s="141"/>
      <c r="Z41" s="141"/>
      <c r="AA41" s="142"/>
      <c r="AB41" s="120">
        <f>T41*X41</f>
        <v>0</v>
      </c>
      <c r="AC41" s="120"/>
      <c r="AD41" s="120"/>
      <c r="AE41" s="121"/>
      <c r="AF41" s="57"/>
      <c r="AG41" s="4"/>
    </row>
    <row r="42" spans="4:33" ht="17.25" customHeight="1" x14ac:dyDescent="0.25">
      <c r="D42" s="4"/>
      <c r="E42" s="146" t="s">
        <v>3</v>
      </c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65">
        <f ca="1">SUM(OFFSET(AB36,1,0):OFFSET(AB42,-1,0))</f>
        <v>0</v>
      </c>
      <c r="AC42" s="165"/>
      <c r="AD42" s="165"/>
      <c r="AE42" s="166"/>
      <c r="AG42" s="4"/>
    </row>
    <row r="43" spans="4:33" ht="5.25" customHeight="1" x14ac:dyDescent="0.25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4:33" ht="18.95" customHeight="1" thickBot="1" x14ac:dyDescent="0.3">
      <c r="E44" s="125" t="s">
        <v>2924</v>
      </c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</row>
    <row r="45" spans="4:33" ht="17.25" customHeight="1" x14ac:dyDescent="0.25">
      <c r="D45" s="4"/>
      <c r="E45" s="143" t="s">
        <v>0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69" t="s">
        <v>2922</v>
      </c>
      <c r="R45" s="169"/>
      <c r="S45" s="169"/>
      <c r="T45" s="143" t="s">
        <v>10</v>
      </c>
      <c r="U45" s="143"/>
      <c r="V45" s="143" t="s">
        <v>9</v>
      </c>
      <c r="W45" s="143"/>
      <c r="X45" s="143" t="s">
        <v>1</v>
      </c>
      <c r="Y45" s="143"/>
      <c r="Z45" s="143"/>
      <c r="AA45" s="143"/>
      <c r="AB45" s="143" t="s">
        <v>12</v>
      </c>
      <c r="AC45" s="143"/>
      <c r="AD45" s="143"/>
      <c r="AE45" s="143"/>
      <c r="AG45" s="4"/>
    </row>
    <row r="46" spans="4:33" ht="17.25" customHeight="1" x14ac:dyDescent="0.25">
      <c r="D46" s="4"/>
      <c r="E46" s="179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29"/>
      <c r="R46" s="129"/>
      <c r="S46" s="129"/>
      <c r="T46" s="150"/>
      <c r="U46" s="150"/>
      <c r="V46" s="150"/>
      <c r="W46" s="150"/>
      <c r="X46" s="134"/>
      <c r="Y46" s="134"/>
      <c r="Z46" s="134"/>
      <c r="AA46" s="135"/>
      <c r="AB46" s="122">
        <f>T46*X46</f>
        <v>0</v>
      </c>
      <c r="AC46" s="122"/>
      <c r="AD46" s="122"/>
      <c r="AE46" s="123"/>
      <c r="AG46" s="4"/>
    </row>
    <row r="47" spans="4:33" ht="17.25" customHeight="1" x14ac:dyDescent="0.25">
      <c r="D47" s="4"/>
      <c r="E47" s="133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28"/>
      <c r="R47" s="128"/>
      <c r="S47" s="128"/>
      <c r="T47" s="131"/>
      <c r="U47" s="131"/>
      <c r="V47" s="131"/>
      <c r="W47" s="131"/>
      <c r="X47" s="134"/>
      <c r="Y47" s="134"/>
      <c r="Z47" s="134"/>
      <c r="AA47" s="135"/>
      <c r="AB47" s="136">
        <f>T47*X47</f>
        <v>0</v>
      </c>
      <c r="AC47" s="136"/>
      <c r="AD47" s="136"/>
      <c r="AE47" s="137"/>
      <c r="AG47" s="4"/>
    </row>
    <row r="48" spans="4:33" ht="17.25" customHeight="1" x14ac:dyDescent="0.25">
      <c r="D48" s="4"/>
      <c r="E48" s="133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28"/>
      <c r="R48" s="128"/>
      <c r="S48" s="128"/>
      <c r="T48" s="131"/>
      <c r="U48" s="131"/>
      <c r="V48" s="131"/>
      <c r="W48" s="131"/>
      <c r="X48" s="134"/>
      <c r="Y48" s="134"/>
      <c r="Z48" s="134"/>
      <c r="AA48" s="135"/>
      <c r="AB48" s="136">
        <f>T48*X48</f>
        <v>0</v>
      </c>
      <c r="AC48" s="136"/>
      <c r="AD48" s="136"/>
      <c r="AE48" s="137"/>
      <c r="AG48" s="4"/>
    </row>
    <row r="49" spans="4:33" ht="17.25" customHeight="1" x14ac:dyDescent="0.25">
      <c r="D49" s="4"/>
      <c r="E49" s="133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28"/>
      <c r="R49" s="128"/>
      <c r="S49" s="128"/>
      <c r="T49" s="131"/>
      <c r="U49" s="131"/>
      <c r="V49" s="131"/>
      <c r="W49" s="131"/>
      <c r="X49" s="134"/>
      <c r="Y49" s="134"/>
      <c r="Z49" s="134"/>
      <c r="AA49" s="135"/>
      <c r="AB49" s="136">
        <f>T49*X49</f>
        <v>0</v>
      </c>
      <c r="AC49" s="136"/>
      <c r="AD49" s="136"/>
      <c r="AE49" s="137"/>
      <c r="AG49" s="4"/>
    </row>
    <row r="50" spans="4:33" ht="17.25" customHeight="1" x14ac:dyDescent="0.25">
      <c r="D50" s="4"/>
      <c r="E50" s="170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27"/>
      <c r="R50" s="127"/>
      <c r="S50" s="127"/>
      <c r="T50" s="124"/>
      <c r="U50" s="124"/>
      <c r="V50" s="124"/>
      <c r="W50" s="124"/>
      <c r="X50" s="141"/>
      <c r="Y50" s="141"/>
      <c r="Z50" s="141"/>
      <c r="AA50" s="142"/>
      <c r="AB50" s="120">
        <f>T50*X50</f>
        <v>0</v>
      </c>
      <c r="AC50" s="120"/>
      <c r="AD50" s="120"/>
      <c r="AE50" s="121"/>
      <c r="AG50" s="4"/>
    </row>
    <row r="51" spans="4:33" ht="17.25" customHeight="1" x14ac:dyDescent="0.25">
      <c r="D51" s="4"/>
      <c r="E51" s="147" t="s">
        <v>3</v>
      </c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65">
        <f ca="1">SUM(OFFSET(AB45,1,0):OFFSET(AB51,-1,0))</f>
        <v>0</v>
      </c>
      <c r="AC51" s="165"/>
      <c r="AD51" s="165"/>
      <c r="AE51" s="166"/>
      <c r="AG51" s="4"/>
    </row>
    <row r="52" spans="4:33" ht="5.25" customHeight="1" x14ac:dyDescent="0.25"/>
    <row r="53" spans="4:33" ht="18.95" customHeight="1" thickBot="1" x14ac:dyDescent="0.3">
      <c r="E53" s="168" t="s">
        <v>2907</v>
      </c>
      <c r="F53" s="168"/>
      <c r="G53" s="168"/>
      <c r="H53" s="168"/>
      <c r="I53" s="168"/>
      <c r="J53" s="168"/>
      <c r="K53" s="168"/>
      <c r="L53" s="168"/>
      <c r="M53" s="168"/>
      <c r="N53" s="140" t="str">
        <f ca="1">IF(W55&gt;500000,"Acima de R$ 500.000,00 a avaliação deve ser feita através de Laudo de Avaliação","")</f>
        <v/>
      </c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</row>
    <row r="54" spans="4:33" ht="17.25" customHeight="1" x14ac:dyDescent="0.25">
      <c r="E54" s="143" t="s">
        <v>0</v>
      </c>
      <c r="F54" s="143"/>
      <c r="G54" s="143"/>
      <c r="H54" s="143"/>
      <c r="I54" s="59"/>
      <c r="J54" s="59"/>
      <c r="K54" s="59"/>
      <c r="L54" s="59"/>
      <c r="M54" s="59"/>
      <c r="N54" s="59"/>
      <c r="O54" s="143" t="s">
        <v>2</v>
      </c>
      <c r="P54" s="143"/>
      <c r="Q54" s="143"/>
      <c r="R54" s="143"/>
      <c r="S54" s="143"/>
      <c r="T54" s="60"/>
      <c r="U54" s="60"/>
      <c r="V54" s="60"/>
      <c r="W54" s="143" t="s">
        <v>12</v>
      </c>
      <c r="X54" s="143"/>
      <c r="Y54" s="143"/>
      <c r="Z54" s="143"/>
      <c r="AA54" s="143"/>
      <c r="AB54" s="143"/>
      <c r="AC54" s="143"/>
      <c r="AD54" s="143"/>
      <c r="AE54" s="143"/>
    </row>
    <row r="55" spans="4:33" ht="17.25" customHeight="1" x14ac:dyDescent="0.25">
      <c r="E55" s="192" t="s">
        <v>4</v>
      </c>
      <c r="F55" s="192"/>
      <c r="G55" s="192"/>
      <c r="H55" s="192"/>
      <c r="I55" s="15"/>
      <c r="J55" s="15"/>
      <c r="K55" s="15"/>
      <c r="L55" s="15"/>
      <c r="M55" s="15"/>
      <c r="N55" s="15"/>
      <c r="O55" s="163">
        <f>AB29</f>
        <v>0</v>
      </c>
      <c r="P55" s="164"/>
      <c r="Q55" s="164"/>
      <c r="R55" s="164"/>
      <c r="S55" s="164"/>
      <c r="T55" s="17"/>
      <c r="U55" s="17"/>
      <c r="V55" s="17"/>
      <c r="W55" s="155">
        <f ca="1">SUM(O55:S57)</f>
        <v>0</v>
      </c>
      <c r="X55" s="156"/>
      <c r="Y55" s="156"/>
      <c r="Z55" s="156"/>
      <c r="AA55" s="156"/>
      <c r="AB55" s="156"/>
      <c r="AC55" s="156"/>
      <c r="AD55" s="156"/>
      <c r="AE55" s="156"/>
    </row>
    <row r="56" spans="4:33" ht="17.25" customHeight="1" x14ac:dyDescent="0.25">
      <c r="E56" s="177" t="s">
        <v>5</v>
      </c>
      <c r="F56" s="177"/>
      <c r="G56" s="177"/>
      <c r="H56" s="177"/>
      <c r="I56" s="16"/>
      <c r="J56" s="16"/>
      <c r="K56" s="16"/>
      <c r="L56" s="16"/>
      <c r="M56" s="16"/>
      <c r="N56" s="16"/>
      <c r="O56" s="161">
        <f ca="1">AB30+AB31+AB32+AB42</f>
        <v>0</v>
      </c>
      <c r="P56" s="162"/>
      <c r="Q56" s="162"/>
      <c r="R56" s="162"/>
      <c r="S56" s="162"/>
      <c r="T56" s="20"/>
      <c r="U56" s="20"/>
      <c r="V56" s="21"/>
      <c r="W56" s="155"/>
      <c r="X56" s="156"/>
      <c r="Y56" s="156"/>
      <c r="Z56" s="156"/>
      <c r="AA56" s="156"/>
      <c r="AB56" s="156"/>
      <c r="AC56" s="156"/>
      <c r="AD56" s="156"/>
      <c r="AE56" s="156"/>
    </row>
    <row r="57" spans="4:33" ht="17.25" customHeight="1" x14ac:dyDescent="0.25">
      <c r="E57" s="176" t="s">
        <v>6</v>
      </c>
      <c r="F57" s="176"/>
      <c r="G57" s="176"/>
      <c r="H57" s="176"/>
      <c r="I57" s="19"/>
      <c r="J57" s="19"/>
      <c r="K57" s="19"/>
      <c r="L57" s="19"/>
      <c r="M57" s="19"/>
      <c r="N57" s="19"/>
      <c r="O57" s="159">
        <f ca="1">AB51</f>
        <v>0</v>
      </c>
      <c r="P57" s="160"/>
      <c r="Q57" s="160"/>
      <c r="R57" s="160"/>
      <c r="S57" s="160"/>
      <c r="T57" s="18"/>
      <c r="U57" s="18"/>
      <c r="V57" s="18"/>
      <c r="W57" s="157"/>
      <c r="X57" s="158"/>
      <c r="Y57" s="158"/>
      <c r="Z57" s="158"/>
      <c r="AA57" s="158"/>
      <c r="AB57" s="158"/>
      <c r="AC57" s="158"/>
      <c r="AD57" s="158"/>
      <c r="AE57" s="158"/>
    </row>
    <row r="58" spans="4:33" ht="5.25" customHeight="1" x14ac:dyDescent="0.25"/>
    <row r="59" spans="4:33" ht="18.75" customHeight="1" thickBot="1" x14ac:dyDescent="0.3">
      <c r="E59" s="184" t="s">
        <v>2929</v>
      </c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</row>
    <row r="60" spans="4:33" ht="42" customHeight="1" x14ac:dyDescent="0.25">
      <c r="E60" s="19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9"/>
    </row>
    <row r="61" spans="4:33" ht="19.5" customHeight="1" thickBot="1" x14ac:dyDescent="0.3">
      <c r="D61" s="4"/>
      <c r="E61" s="144" t="s">
        <v>2930</v>
      </c>
      <c r="F61" s="145"/>
      <c r="G61" s="145"/>
      <c r="H61" s="145"/>
      <c r="I61" s="145"/>
      <c r="J61" s="145"/>
      <c r="K61" s="145"/>
      <c r="L61" s="187" t="s">
        <v>2925</v>
      </c>
      <c r="M61" s="187"/>
      <c r="N61" s="187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3"/>
      <c r="AG61" s="4"/>
    </row>
    <row r="62" spans="4:33" ht="5.25" customHeight="1" x14ac:dyDescent="0.25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4:33" ht="18.75" customHeight="1" thickBot="1" x14ac:dyDescent="0.3">
      <c r="E63" s="184" t="s">
        <v>2910</v>
      </c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</row>
    <row r="64" spans="4:33" ht="39" customHeight="1" thickBot="1" x14ac:dyDescent="0.3">
      <c r="D64" s="4"/>
      <c r="E64" s="181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3"/>
      <c r="AG64" s="4"/>
    </row>
    <row r="65" spans="4:31" ht="5.25" customHeight="1" x14ac:dyDescent="0.25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4:31" ht="18" customHeight="1" thickBot="1" x14ac:dyDescent="0.3">
      <c r="E66" s="184" t="s">
        <v>2911</v>
      </c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</row>
    <row r="67" spans="4:31" ht="26.25" customHeight="1" x14ac:dyDescent="0.25">
      <c r="D67" s="4"/>
      <c r="E67" s="148" t="str">
        <f ca="1">IF(W55&lt;&gt;0,CONCATENATE("Valor: ",TEXT(W55,"R$ #.###0,00")," (",Dados!AE9,")"),"")</f>
        <v/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53" t="str">
        <f ca="1">IFERROR(CONCATENATE(F7,"-",S7,", ",TEXT(AA7,"dd")," de ",TEXT(AA7,"mmmm aaaaa.")),"-")</f>
        <v>-, 30 de julho 2018.</v>
      </c>
      <c r="X67" s="153"/>
      <c r="Y67" s="153"/>
      <c r="Z67" s="153"/>
      <c r="AA67" s="153"/>
      <c r="AB67" s="153"/>
      <c r="AC67" s="153"/>
      <c r="AD67" s="153"/>
      <c r="AE67" s="154"/>
    </row>
    <row r="68" spans="4:31" ht="24.75" customHeight="1" x14ac:dyDescent="0.25">
      <c r="D68" s="4"/>
      <c r="E68" s="193"/>
      <c r="F68" s="194"/>
      <c r="G68" s="194"/>
      <c r="H68" s="194"/>
      <c r="I68" s="194"/>
      <c r="J68" s="194"/>
      <c r="K68" s="194"/>
      <c r="L68" s="194"/>
      <c r="M68" s="194"/>
      <c r="N68" s="194"/>
      <c r="O68" s="10"/>
      <c r="P68" s="4"/>
      <c r="R68" s="24"/>
      <c r="S68" s="24"/>
      <c r="T68" s="24"/>
      <c r="U68" s="24"/>
      <c r="V68" s="195" t="s">
        <v>13</v>
      </c>
      <c r="W68" s="195"/>
      <c r="X68" s="195"/>
      <c r="Y68" s="195"/>
      <c r="Z68" s="195"/>
      <c r="AA68" s="195"/>
      <c r="AB68" s="195"/>
      <c r="AC68" s="195"/>
      <c r="AD68" s="195"/>
      <c r="AE68" s="196"/>
    </row>
    <row r="69" spans="4:31" ht="16.5" customHeight="1" x14ac:dyDescent="0.25">
      <c r="D69" s="4"/>
      <c r="E69" s="193"/>
      <c r="F69" s="194"/>
      <c r="G69" s="194"/>
      <c r="H69" s="194"/>
      <c r="I69" s="194"/>
      <c r="J69" s="194"/>
      <c r="K69" s="194"/>
      <c r="L69" s="194"/>
      <c r="M69" s="194"/>
      <c r="N69" s="194"/>
      <c r="O69" s="10"/>
      <c r="P69" s="4"/>
      <c r="R69" s="25"/>
      <c r="S69" s="25"/>
      <c r="T69" s="25"/>
      <c r="U69" s="25"/>
      <c r="V69" s="185" t="str">
        <f>IF(F4&lt;&gt;"",F4,"")</f>
        <v/>
      </c>
      <c r="W69" s="185"/>
      <c r="X69" s="185"/>
      <c r="Y69" s="185"/>
      <c r="Z69" s="185"/>
      <c r="AA69" s="185"/>
      <c r="AB69" s="185"/>
      <c r="AC69" s="185"/>
      <c r="AD69" s="185"/>
      <c r="AE69" s="186"/>
    </row>
    <row r="70" spans="4:31" ht="13.5" customHeight="1" x14ac:dyDescent="0.25">
      <c r="D70" s="4"/>
      <c r="E70" s="9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4"/>
      <c r="R70" s="26"/>
      <c r="S70" s="26"/>
      <c r="T70" s="26"/>
      <c r="U70" s="26"/>
      <c r="V70" s="151" t="str">
        <f>IF(AA4&lt;&gt;"",CONCATENATE(" CREA ",AA4),"")</f>
        <v/>
      </c>
      <c r="W70" s="151"/>
      <c r="X70" s="151"/>
      <c r="Y70" s="151"/>
      <c r="Z70" s="151"/>
      <c r="AA70" s="151"/>
      <c r="AB70" s="151"/>
      <c r="AC70" s="151"/>
      <c r="AD70" s="151"/>
      <c r="AE70" s="152"/>
    </row>
    <row r="71" spans="4:31" ht="6" customHeight="1" thickBot="1" x14ac:dyDescent="0.3">
      <c r="E71" s="5"/>
      <c r="F71" s="12"/>
      <c r="G71" s="12"/>
      <c r="H71" s="6"/>
      <c r="I71" s="6"/>
      <c r="J71" s="6"/>
      <c r="K71" s="6"/>
      <c r="L71" s="6"/>
      <c r="M71" s="6"/>
      <c r="N71" s="6"/>
      <c r="O71" s="6"/>
      <c r="P71" s="12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8"/>
    </row>
    <row r="72" spans="4:31" ht="9" customHeight="1" x14ac:dyDescent="0.25">
      <c r="E72" s="138" t="s">
        <v>2927</v>
      </c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</row>
    <row r="73" spans="4:31" ht="9.75" customHeight="1" x14ac:dyDescent="0.25"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</row>
    <row r="74" spans="4:31" ht="18.95" customHeight="1" thickBot="1" x14ac:dyDescent="0.3">
      <c r="E74" s="172" t="s">
        <v>8</v>
      </c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</row>
    <row r="75" spans="4:31" ht="52.5" customHeight="1" thickBot="1" x14ac:dyDescent="0.3">
      <c r="D75" s="4"/>
      <c r="E75" s="173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5"/>
    </row>
    <row r="76" spans="4:31" ht="15" x14ac:dyDescent="0.25"/>
    <row r="77" spans="4:31" ht="15" x14ac:dyDescent="0.25"/>
    <row r="78" spans="4:31" ht="15" hidden="1" x14ac:dyDescent="0.25"/>
    <row r="79" spans="4:31" ht="15" hidden="1" x14ac:dyDescent="0.25"/>
    <row r="80" spans="4:31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x14ac:dyDescent="0.25"/>
    <row r="96" ht="15" x14ac:dyDescent="0.25"/>
  </sheetData>
  <sheetProtection password="E863" sheet="1" objects="1" scenarios="1"/>
  <mergeCells count="169">
    <mergeCell ref="AB29:AE29"/>
    <mergeCell ref="AB28:AE28"/>
    <mergeCell ref="E31:S31"/>
    <mergeCell ref="E30:S30"/>
    <mergeCell ref="E29:S29"/>
    <mergeCell ref="E28:S28"/>
    <mergeCell ref="X31:AA31"/>
    <mergeCell ref="X30:AA30"/>
    <mergeCell ref="X29:AA29"/>
    <mergeCell ref="X28:AA28"/>
    <mergeCell ref="V31:W31"/>
    <mergeCell ref="V30:W30"/>
    <mergeCell ref="V29:W29"/>
    <mergeCell ref="V28:W28"/>
    <mergeCell ref="T31:U31"/>
    <mergeCell ref="T30:U30"/>
    <mergeCell ref="T29:U29"/>
    <mergeCell ref="T28:U28"/>
    <mergeCell ref="E59:AE59"/>
    <mergeCell ref="E60:AE60"/>
    <mergeCell ref="E63:AE63"/>
    <mergeCell ref="E32:S32"/>
    <mergeCell ref="V32:W32"/>
    <mergeCell ref="Q50:S50"/>
    <mergeCell ref="AB50:AE50"/>
    <mergeCell ref="AA3:AC3"/>
    <mergeCell ref="E22:G22"/>
    <mergeCell ref="AA22:AD22"/>
    <mergeCell ref="F3:K3"/>
    <mergeCell ref="E24:G24"/>
    <mergeCell ref="AA20:AD20"/>
    <mergeCell ref="H24:P24"/>
    <mergeCell ref="S24:W24"/>
    <mergeCell ref="Y24:Z24"/>
    <mergeCell ref="E15:G15"/>
    <mergeCell ref="H15:W15"/>
    <mergeCell ref="X15:Z15"/>
    <mergeCell ref="AA4:AD4"/>
    <mergeCell ref="F4:W4"/>
    <mergeCell ref="F6:H6"/>
    <mergeCell ref="S6:T6"/>
    <mergeCell ref="AA7:AD7"/>
    <mergeCell ref="F7:M7"/>
    <mergeCell ref="S7:U7"/>
    <mergeCell ref="E18:AE18"/>
    <mergeCell ref="E20:G20"/>
    <mergeCell ref="H20:W20"/>
    <mergeCell ref="X20:Z20"/>
    <mergeCell ref="E54:H54"/>
    <mergeCell ref="E55:H55"/>
    <mergeCell ref="AB51:AE51"/>
    <mergeCell ref="E51:AA51"/>
    <mergeCell ref="AA15:AD15"/>
    <mergeCell ref="X13:Z13"/>
    <mergeCell ref="AA13:AD13"/>
    <mergeCell ref="E11:K11"/>
    <mergeCell ref="L11:AE11"/>
    <mergeCell ref="E13:G13"/>
    <mergeCell ref="H13:Q13"/>
    <mergeCell ref="R13:S13"/>
    <mergeCell ref="T13:W13"/>
    <mergeCell ref="E27:AE27"/>
    <mergeCell ref="X22:Z22"/>
    <mergeCell ref="H22:W22"/>
    <mergeCell ref="AB31:AE31"/>
    <mergeCell ref="AB30:AE30"/>
    <mergeCell ref="E74:AE74"/>
    <mergeCell ref="E75:AE75"/>
    <mergeCell ref="AB33:AE33"/>
    <mergeCell ref="AB32:AE32"/>
    <mergeCell ref="X32:AA32"/>
    <mergeCell ref="T32:U32"/>
    <mergeCell ref="X41:AA41"/>
    <mergeCell ref="E57:H57"/>
    <mergeCell ref="E39:P39"/>
    <mergeCell ref="Q39:S39"/>
    <mergeCell ref="T39:U39"/>
    <mergeCell ref="V39:W39"/>
    <mergeCell ref="X39:AA39"/>
    <mergeCell ref="AB39:AE39"/>
    <mergeCell ref="E56:H56"/>
    <mergeCell ref="E35:AE35"/>
    <mergeCell ref="X36:AA36"/>
    <mergeCell ref="E41:P41"/>
    <mergeCell ref="E47:P47"/>
    <mergeCell ref="E46:P46"/>
    <mergeCell ref="E45:P45"/>
    <mergeCell ref="E37:P37"/>
    <mergeCell ref="E38:P38"/>
    <mergeCell ref="AB38:AE38"/>
    <mergeCell ref="E33:AA33"/>
    <mergeCell ref="E53:M53"/>
    <mergeCell ref="T36:U36"/>
    <mergeCell ref="X38:AA38"/>
    <mergeCell ref="Q47:S47"/>
    <mergeCell ref="Q46:S46"/>
    <mergeCell ref="Q45:S45"/>
    <mergeCell ref="E50:P50"/>
    <mergeCell ref="E48:P48"/>
    <mergeCell ref="Q48:S48"/>
    <mergeCell ref="V38:W38"/>
    <mergeCell ref="T38:U38"/>
    <mergeCell ref="T37:U37"/>
    <mergeCell ref="V70:AE70"/>
    <mergeCell ref="W67:AE67"/>
    <mergeCell ref="W54:AE54"/>
    <mergeCell ref="W55:AE57"/>
    <mergeCell ref="O57:S57"/>
    <mergeCell ref="O56:S56"/>
    <mergeCell ref="O55:S55"/>
    <mergeCell ref="O54:S54"/>
    <mergeCell ref="AB42:AE42"/>
    <mergeCell ref="V50:W50"/>
    <mergeCell ref="AB48:AE48"/>
    <mergeCell ref="AB47:AE47"/>
    <mergeCell ref="E49:P49"/>
    <mergeCell ref="Q49:S49"/>
    <mergeCell ref="T49:U49"/>
    <mergeCell ref="V49:W49"/>
    <mergeCell ref="X49:AA49"/>
    <mergeCell ref="E64:AE64"/>
    <mergeCell ref="E66:AE66"/>
    <mergeCell ref="V69:AE69"/>
    <mergeCell ref="L61:N61"/>
    <mergeCell ref="E68:N68"/>
    <mergeCell ref="E69:N69"/>
    <mergeCell ref="V68:AE68"/>
    <mergeCell ref="E72:AE73"/>
    <mergeCell ref="N53:AE53"/>
    <mergeCell ref="X50:AA50"/>
    <mergeCell ref="X47:AA47"/>
    <mergeCell ref="X46:AA46"/>
    <mergeCell ref="X45:AA45"/>
    <mergeCell ref="E61:K61"/>
    <mergeCell ref="E42:AA42"/>
    <mergeCell ref="V40:W40"/>
    <mergeCell ref="V41:W41"/>
    <mergeCell ref="AB46:AE46"/>
    <mergeCell ref="AB45:AE45"/>
    <mergeCell ref="E67:V67"/>
    <mergeCell ref="V47:W47"/>
    <mergeCell ref="V46:W46"/>
    <mergeCell ref="V45:W45"/>
    <mergeCell ref="T50:U50"/>
    <mergeCell ref="T47:U47"/>
    <mergeCell ref="T46:U46"/>
    <mergeCell ref="T45:U45"/>
    <mergeCell ref="AB49:AE49"/>
    <mergeCell ref="T48:U48"/>
    <mergeCell ref="V48:W48"/>
    <mergeCell ref="X48:AA48"/>
    <mergeCell ref="AB36:AE36"/>
    <mergeCell ref="AB41:AE41"/>
    <mergeCell ref="AB37:AE37"/>
    <mergeCell ref="T41:U41"/>
    <mergeCell ref="E44:AE44"/>
    <mergeCell ref="V37:W37"/>
    <mergeCell ref="V36:W36"/>
    <mergeCell ref="Q41:S41"/>
    <mergeCell ref="Q38:S38"/>
    <mergeCell ref="Q37:S37"/>
    <mergeCell ref="Q36:S36"/>
    <mergeCell ref="Q40:S40"/>
    <mergeCell ref="T40:U40"/>
    <mergeCell ref="E40:P40"/>
    <mergeCell ref="E36:P36"/>
    <mergeCell ref="X37:AA37"/>
    <mergeCell ref="X40:AA40"/>
    <mergeCell ref="AB40:AE40"/>
  </mergeCells>
  <dataValidations count="3">
    <dataValidation type="list" allowBlank="1" showInputMessage="1" showErrorMessage="1" sqref="L61:N61" xr:uid="{00000000-0002-0000-0000-000000000000}">
      <formula1>"Baixa,Média,Alta"</formula1>
    </dataValidation>
    <dataValidation type="list" allowBlank="1" showInputMessage="1" showErrorMessage="1" sqref="Q37:Q41 Q46:Q50" xr:uid="{00000000-0002-0000-0000-000001000000}">
      <formula1>"Bom,Mau,Péssimo,Precário,Regular"</formula1>
    </dataValidation>
    <dataValidation type="list" allowBlank="1" showInputMessage="1" showErrorMessage="1" sqref="AA15:AD15" xr:uid="{00000000-0002-0000-0000-000002000000}">
      <formula1>"Solteiro,União Estável,Casado,Divorciado,Outros"</formula1>
    </dataValidation>
  </dataValidations>
  <printOptions horizontalCentered="1"/>
  <pageMargins left="0.62992125984251968" right="0.51181102362204722" top="0.39370078740157483" bottom="0.55118110236220474" header="0" footer="0.31496062992125984"/>
  <pageSetup paperSize="9" scale="70" orientation="portrait" horizontalDpi="4294967293" verticalDpi="4294967293" r:id="rId1"/>
  <headerFooter>
    <oddFooter>&amp;L&amp;D - &amp;T&amp;C_____________________________________________________________________________________________________________________________________&amp;K00+000_&amp;RVersão 1.0.0 - 18/12/2017</oddFooter>
  </headerFooter>
  <colBreaks count="1" manualBreakCount="1">
    <brk id="32" min="8" max="8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26</xdr:col>
                    <xdr:colOff>114300</xdr:colOff>
                    <xdr:row>23</xdr:row>
                    <xdr:rowOff>0</xdr:rowOff>
                  </from>
                  <to>
                    <xdr:col>28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28</xdr:col>
                    <xdr:colOff>47625</xdr:colOff>
                    <xdr:row>23</xdr:row>
                    <xdr:rowOff>0</xdr:rowOff>
                  </from>
                  <to>
                    <xdr:col>30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219075</xdr:colOff>
                    <xdr:row>67</xdr:row>
                    <xdr:rowOff>95250</xdr:rowOff>
                  </from>
                  <to>
                    <xdr:col>17</xdr:col>
                    <xdr:colOff>228600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219075</xdr:colOff>
                    <xdr:row>68</xdr:row>
                    <xdr:rowOff>47625</xdr:rowOff>
                  </from>
                  <to>
                    <xdr:col>20</xdr:col>
                    <xdr:colOff>19050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Button 11">
              <controlPr defaultSize="0" print="0" autoFill="0" autoPict="0" macro="[0]!Excluir1">
                <anchor moveWithCells="1" sizeWithCells="1">
                  <from>
                    <xdr:col>32</xdr:col>
                    <xdr:colOff>9525</xdr:colOff>
                    <xdr:row>36</xdr:row>
                    <xdr:rowOff>28575</xdr:rowOff>
                  </from>
                  <to>
                    <xdr:col>32</xdr:col>
                    <xdr:colOff>228600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Button 12">
              <controlPr defaultSize="0" print="0" autoFill="0" autoPict="0" macro="[0]!Incluir1">
                <anchor moveWithCells="1" sizeWithCells="1">
                  <from>
                    <xdr:col>32</xdr:col>
                    <xdr:colOff>9525</xdr:colOff>
                    <xdr:row>37</xdr:row>
                    <xdr:rowOff>0</xdr:rowOff>
                  </from>
                  <to>
                    <xdr:col>32</xdr:col>
                    <xdr:colOff>228600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Button 13">
              <controlPr defaultSize="0" print="0" autoFill="0" autoPict="0" macro="[0]!Excluir2">
                <anchor moveWithCells="1" sizeWithCells="1">
                  <from>
                    <xdr:col>32</xdr:col>
                    <xdr:colOff>9525</xdr:colOff>
                    <xdr:row>45</xdr:row>
                    <xdr:rowOff>9525</xdr:rowOff>
                  </from>
                  <to>
                    <xdr:col>32</xdr:col>
                    <xdr:colOff>228600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Button 14">
              <controlPr defaultSize="0" print="0" autoFill="0" autoPict="0" macro="[0]!Incluir2">
                <anchor moveWithCells="1" sizeWithCells="1">
                  <from>
                    <xdr:col>32</xdr:col>
                    <xdr:colOff>9525</xdr:colOff>
                    <xdr:row>45</xdr:row>
                    <xdr:rowOff>200025</xdr:rowOff>
                  </from>
                  <to>
                    <xdr:col>32</xdr:col>
                    <xdr:colOff>228600</xdr:colOff>
                    <xdr:row>46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K88"/>
  <sheetViews>
    <sheetView showGridLines="0" showRowColHeaders="0" zoomScaleNormal="100" zoomScaleSheetLayoutView="80" workbookViewId="0">
      <selection activeCell="C11" sqref="C11:O22"/>
    </sheetView>
  </sheetViews>
  <sheetFormatPr defaultColWidth="0" defaultRowHeight="0" customHeight="1" zeroHeight="1" x14ac:dyDescent="0.25"/>
  <cols>
    <col min="1" max="1" width="17.140625" style="4" customWidth="1"/>
    <col min="2" max="2" width="0.42578125" style="1" customWidth="1"/>
    <col min="3" max="12" width="4.7109375" style="1" customWidth="1"/>
    <col min="13" max="13" width="5.140625" style="1" customWidth="1"/>
    <col min="14" max="14" width="4.28515625" style="1" customWidth="1"/>
    <col min="15" max="18" width="4.7109375" style="1" customWidth="1"/>
    <col min="19" max="19" width="5.140625" style="1" customWidth="1"/>
    <col min="20" max="28" width="4.7109375" style="1" customWidth="1"/>
    <col min="29" max="29" width="4.28515625" style="1" customWidth="1"/>
    <col min="30" max="30" width="0.42578125" style="14" customWidth="1"/>
    <col min="31" max="31" width="8.28515625" style="1" customWidth="1"/>
    <col min="32" max="32" width="26" style="1" hidden="1" customWidth="1"/>
    <col min="33" max="33" width="25.5703125" style="1" hidden="1" customWidth="1"/>
    <col min="34" max="34" width="15.28515625" style="1" hidden="1" customWidth="1"/>
    <col min="35" max="37" width="28.7109375" style="1" hidden="1" customWidth="1"/>
    <col min="38" max="16384" width="9.140625" style="1" hidden="1"/>
  </cols>
  <sheetData>
    <row r="1" spans="2:33" ht="36" customHeight="1" x14ac:dyDescent="0.25"/>
    <row r="2" spans="2:33" ht="21" x14ac:dyDescent="0.25">
      <c r="C2" s="224" t="s">
        <v>2939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F2" s="2"/>
      <c r="AG2" s="2"/>
    </row>
    <row r="3" spans="2:33" ht="15" customHeight="1" x14ac:dyDescent="0.25">
      <c r="C3" s="8"/>
      <c r="D3" s="8"/>
      <c r="E3" s="8"/>
      <c r="F3" s="50"/>
      <c r="G3" s="50"/>
      <c r="H3" s="50"/>
      <c r="I3" s="50"/>
      <c r="J3" s="50"/>
      <c r="K3" s="50"/>
      <c r="L3" s="8"/>
      <c r="M3" s="8"/>
      <c r="N3" s="8"/>
      <c r="O3" s="51"/>
      <c r="P3" s="8"/>
      <c r="Q3" s="8"/>
      <c r="R3" s="8"/>
      <c r="S3" s="8"/>
      <c r="T3" s="52"/>
      <c r="U3" s="52"/>
      <c r="V3" s="52"/>
      <c r="W3" s="52"/>
      <c r="X3" s="52"/>
      <c r="Y3" s="52"/>
      <c r="Z3" s="52"/>
      <c r="AA3" s="52"/>
      <c r="AB3" s="52"/>
      <c r="AC3" s="52"/>
      <c r="AE3" s="4"/>
    </row>
    <row r="4" spans="2:33" ht="8.25" customHeight="1" thickBot="1" x14ac:dyDescent="0.3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33" ht="8.25" customHeight="1" x14ac:dyDescent="0.25">
      <c r="C5" s="32"/>
      <c r="D5" s="31"/>
      <c r="E5" s="31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3"/>
    </row>
    <row r="6" spans="2:33" ht="16.5" customHeight="1" x14ac:dyDescent="0.25">
      <c r="C6" s="221" t="str">
        <f>CONCATENATE("Imóvel:  ",ROV!H20,"             ","Matrícula:  ",ROV!AA20,"             ","Área Legal:  ",ROV!AA22,"ha")</f>
        <v>Imóvel:               Matrícula:               Área Legal:  ha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3"/>
    </row>
    <row r="7" spans="2:33" ht="16.5" customHeight="1" x14ac:dyDescent="0.25">
      <c r="C7" s="221" t="str">
        <f>CONCATENATE("Localização:  ",ROV!H22,"             ","Município:  ",ROV!H24,"             ","UF:  ",ROV!S24)</f>
        <v xml:space="preserve">Localização:               Município:               UF:  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3"/>
    </row>
    <row r="8" spans="2:33" ht="16.5" customHeight="1" x14ac:dyDescent="0.25">
      <c r="B8" s="4"/>
      <c r="C8" s="221" t="str">
        <f>CONCATENATE("Proprietário:  ",ROV!H13,"             ","CPF:  ",IF(ROV!T13&lt;&gt;"",TEXT(ROV!T13,"000\.000\.000-00"),""))</f>
        <v xml:space="preserve">Proprietário:               CPF:  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3"/>
      <c r="AE8" s="4"/>
    </row>
    <row r="9" spans="2:33" ht="8.25" customHeight="1" thickBot="1" x14ac:dyDescent="0.3">
      <c r="B9" s="4"/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  <c r="AE9" s="4"/>
    </row>
    <row r="10" spans="2:33" ht="6" customHeight="1" thickBot="1" x14ac:dyDescent="0.3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2:33" customFormat="1" ht="18.95" customHeight="1" x14ac:dyDescent="0.25">
      <c r="C11" s="246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8"/>
      <c r="P11" s="252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53"/>
      <c r="AD11" s="14"/>
    </row>
    <row r="12" spans="2:33" customFormat="1" ht="17.25" customHeight="1" x14ac:dyDescent="0.25">
      <c r="C12" s="228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37"/>
      <c r="P12" s="243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30"/>
      <c r="AD12" s="14"/>
    </row>
    <row r="13" spans="2:33" customFormat="1" ht="17.25" customHeight="1" x14ac:dyDescent="0.25">
      <c r="C13" s="228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37"/>
      <c r="P13" s="243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30"/>
      <c r="AD13" s="14"/>
    </row>
    <row r="14" spans="2:33" customFormat="1" ht="17.25" customHeight="1" x14ac:dyDescent="0.25">
      <c r="C14" s="228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37"/>
      <c r="P14" s="243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30"/>
      <c r="AD14" s="14"/>
    </row>
    <row r="15" spans="2:33" customFormat="1" ht="17.25" customHeight="1" x14ac:dyDescent="0.25">
      <c r="C15" s="228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37"/>
      <c r="P15" s="243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30"/>
      <c r="AD15" s="14"/>
    </row>
    <row r="16" spans="2:33" customFormat="1" ht="17.25" customHeight="1" x14ac:dyDescent="0.25">
      <c r="C16" s="228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37"/>
      <c r="P16" s="243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30"/>
      <c r="AD16" s="14"/>
    </row>
    <row r="17" spans="3:30" customFormat="1" ht="17.25" customHeight="1" x14ac:dyDescent="0.25">
      <c r="C17" s="228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37"/>
      <c r="P17" s="243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30"/>
      <c r="AD17" s="14"/>
    </row>
    <row r="18" spans="3:30" customFormat="1" ht="8.25" customHeight="1" x14ac:dyDescent="0.25">
      <c r="C18" s="228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37"/>
      <c r="P18" s="243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30"/>
      <c r="AD18" s="14"/>
    </row>
    <row r="19" spans="3:30" customFormat="1" ht="18.95" customHeight="1" x14ac:dyDescent="0.25">
      <c r="C19" s="228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37"/>
      <c r="P19" s="243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30"/>
      <c r="AD19" s="14"/>
    </row>
    <row r="20" spans="3:30" customFormat="1" ht="17.25" customHeight="1" x14ac:dyDescent="0.25">
      <c r="C20" s="228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37"/>
      <c r="P20" s="243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30"/>
      <c r="AD20" s="14"/>
    </row>
    <row r="21" spans="3:30" customFormat="1" ht="17.25" customHeight="1" x14ac:dyDescent="0.25">
      <c r="C21" s="228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37"/>
      <c r="P21" s="243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30"/>
      <c r="AD21" s="14"/>
    </row>
    <row r="22" spans="3:30" customFormat="1" ht="17.25" customHeight="1" x14ac:dyDescent="0.25">
      <c r="C22" s="249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1"/>
      <c r="P22" s="254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5"/>
      <c r="AD22" s="56"/>
    </row>
    <row r="23" spans="3:30" customFormat="1" ht="17.25" customHeight="1" x14ac:dyDescent="0.25">
      <c r="C23" s="234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6"/>
      <c r="P23" s="241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42"/>
    </row>
    <row r="24" spans="3:30" customFormat="1" ht="17.25" customHeight="1" x14ac:dyDescent="0.25">
      <c r="C24" s="228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37"/>
      <c r="P24" s="243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30"/>
    </row>
    <row r="25" spans="3:30" customFormat="1" ht="17.25" customHeight="1" x14ac:dyDescent="0.25">
      <c r="C25" s="228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37"/>
      <c r="P25" s="243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30"/>
    </row>
    <row r="26" spans="3:30" customFormat="1" ht="17.25" customHeight="1" x14ac:dyDescent="0.25">
      <c r="C26" s="228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37"/>
      <c r="P26" s="243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30"/>
    </row>
    <row r="27" spans="3:30" customFormat="1" ht="17.25" customHeight="1" x14ac:dyDescent="0.25">
      <c r="C27" s="228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37"/>
      <c r="P27" s="243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30"/>
    </row>
    <row r="28" spans="3:30" customFormat="1" ht="17.25" customHeight="1" x14ac:dyDescent="0.25">
      <c r="C28" s="228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37"/>
      <c r="P28" s="243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30"/>
    </row>
    <row r="29" spans="3:30" customFormat="1" ht="17.25" customHeight="1" x14ac:dyDescent="0.25">
      <c r="C29" s="228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37"/>
      <c r="P29" s="243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30"/>
    </row>
    <row r="30" spans="3:30" customFormat="1" ht="17.25" customHeight="1" x14ac:dyDescent="0.25">
      <c r="C30" s="228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37"/>
      <c r="P30" s="243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30"/>
    </row>
    <row r="31" spans="3:30" customFormat="1" ht="17.25" customHeight="1" x14ac:dyDescent="0.25">
      <c r="C31" s="228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37"/>
      <c r="P31" s="243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30"/>
    </row>
    <row r="32" spans="3:30" customFormat="1" ht="17.25" customHeight="1" x14ac:dyDescent="0.25">
      <c r="C32" s="228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7"/>
      <c r="P32" s="243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30"/>
    </row>
    <row r="33" spans="3:29" customFormat="1" ht="17.25" customHeight="1" x14ac:dyDescent="0.25">
      <c r="C33" s="228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37"/>
      <c r="P33" s="243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30"/>
    </row>
    <row r="34" spans="3:29" customFormat="1" ht="17.25" customHeight="1" x14ac:dyDescent="0.25">
      <c r="C34" s="238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40"/>
      <c r="P34" s="244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45"/>
    </row>
    <row r="35" spans="3:29" customFormat="1" ht="17.25" customHeight="1" x14ac:dyDescent="0.25">
      <c r="C35" s="225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7"/>
    </row>
    <row r="36" spans="3:29" customFormat="1" ht="17.25" customHeight="1" x14ac:dyDescent="0.25">
      <c r="C36" s="228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30"/>
    </row>
    <row r="37" spans="3:29" customFormat="1" ht="17.25" customHeight="1" x14ac:dyDescent="0.25">
      <c r="C37" s="228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30"/>
    </row>
    <row r="38" spans="3:29" customFormat="1" ht="17.25" customHeight="1" x14ac:dyDescent="0.25">
      <c r="C38" s="228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30"/>
    </row>
    <row r="39" spans="3:29" customFormat="1" ht="17.25" customHeight="1" x14ac:dyDescent="0.25">
      <c r="C39" s="228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30"/>
    </row>
    <row r="40" spans="3:29" customFormat="1" ht="8.25" customHeight="1" x14ac:dyDescent="0.25">
      <c r="C40" s="228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30"/>
    </row>
    <row r="41" spans="3:29" customFormat="1" ht="18.95" customHeight="1" x14ac:dyDescent="0.25">
      <c r="C41" s="228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30"/>
    </row>
    <row r="42" spans="3:29" customFormat="1" ht="17.25" customHeight="1" x14ac:dyDescent="0.25">
      <c r="C42" s="228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30"/>
    </row>
    <row r="43" spans="3:29" customFormat="1" ht="17.25" customHeight="1" x14ac:dyDescent="0.25">
      <c r="C43" s="228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30"/>
    </row>
    <row r="44" spans="3:29" customFormat="1" ht="17.25" customHeight="1" x14ac:dyDescent="0.25">
      <c r="C44" s="228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30"/>
    </row>
    <row r="45" spans="3:29" customFormat="1" ht="17.25" customHeight="1" x14ac:dyDescent="0.25">
      <c r="C45" s="228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30"/>
    </row>
    <row r="46" spans="3:29" customFormat="1" ht="17.25" customHeight="1" x14ac:dyDescent="0.25">
      <c r="C46" s="228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30"/>
    </row>
    <row r="47" spans="3:29" customFormat="1" ht="17.25" customHeight="1" x14ac:dyDescent="0.25">
      <c r="C47" s="228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30"/>
    </row>
    <row r="48" spans="3:29" customFormat="1" ht="8.25" customHeight="1" x14ac:dyDescent="0.25">
      <c r="C48" s="228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30"/>
    </row>
    <row r="49" spans="2:29" customFormat="1" ht="18.95" customHeight="1" x14ac:dyDescent="0.25">
      <c r="C49" s="228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30"/>
    </row>
    <row r="50" spans="2:29" customFormat="1" ht="17.25" customHeight="1" x14ac:dyDescent="0.25">
      <c r="C50" s="228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30"/>
    </row>
    <row r="51" spans="2:29" customFormat="1" ht="17.25" customHeight="1" x14ac:dyDescent="0.25">
      <c r="C51" s="228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30"/>
    </row>
    <row r="52" spans="2:29" customFormat="1" ht="17.25" customHeight="1" x14ac:dyDescent="0.25">
      <c r="C52" s="228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30"/>
    </row>
    <row r="53" spans="2:29" customFormat="1" ht="17.25" customHeight="1" x14ac:dyDescent="0.25">
      <c r="C53" s="228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30"/>
    </row>
    <row r="54" spans="2:29" customFormat="1" ht="8.25" customHeight="1" x14ac:dyDescent="0.25">
      <c r="C54" s="228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30"/>
    </row>
    <row r="55" spans="2:29" customFormat="1" ht="18.75" customHeight="1" x14ac:dyDescent="0.25">
      <c r="C55" s="228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30"/>
    </row>
    <row r="56" spans="2:29" customFormat="1" ht="28.5" customHeight="1" x14ac:dyDescent="0.25">
      <c r="C56" s="228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30"/>
    </row>
    <row r="57" spans="2:29" customFormat="1" ht="19.5" customHeight="1" x14ac:dyDescent="0.25">
      <c r="C57" s="228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30"/>
    </row>
    <row r="58" spans="2:29" customFormat="1" ht="8.25" customHeight="1" x14ac:dyDescent="0.25">
      <c r="C58" s="228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30"/>
    </row>
    <row r="59" spans="2:29" customFormat="1" ht="18.75" customHeight="1" x14ac:dyDescent="0.25">
      <c r="C59" s="228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30"/>
    </row>
    <row r="60" spans="2:29" customFormat="1" ht="36" customHeight="1" thickBot="1" x14ac:dyDescent="0.3">
      <c r="C60" s="231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3"/>
    </row>
    <row r="61" spans="2:29" ht="8.25" customHeight="1" thickTop="1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2:29" ht="18" customHeight="1" thickBot="1" x14ac:dyDescent="0.3">
      <c r="C62" s="184" t="s">
        <v>2926</v>
      </c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</row>
    <row r="63" spans="2:29" ht="26.25" customHeight="1" x14ac:dyDescent="0.25">
      <c r="B63" s="4"/>
      <c r="C63" s="219"/>
      <c r="D63" s="220"/>
      <c r="E63" s="220"/>
      <c r="F63" s="220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153" t="str">
        <f ca="1">IFERROR(CONCATENATE(ROV!F7,"-",ROV!S7,", ",TEXT(ROV!AA7,"dd")," de ",TEXT(ROV!AA7,"mmmm aaaaa.")),"-")</f>
        <v>-, 30 de julho 2018.</v>
      </c>
      <c r="U63" s="153"/>
      <c r="V63" s="153"/>
      <c r="W63" s="153"/>
      <c r="X63" s="153"/>
      <c r="Y63" s="153"/>
      <c r="Z63" s="153"/>
      <c r="AA63" s="153"/>
      <c r="AB63" s="153"/>
      <c r="AC63" s="154"/>
    </row>
    <row r="64" spans="2:29" ht="24.75" customHeight="1" x14ac:dyDescent="0.25">
      <c r="B64" s="4"/>
      <c r="C64" s="216" t="s">
        <v>13</v>
      </c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6"/>
    </row>
    <row r="65" spans="1:37" ht="16.5" customHeight="1" x14ac:dyDescent="0.25">
      <c r="B65" s="4"/>
      <c r="C65" s="217" t="str">
        <f>IF(ROV!F4&lt;&gt;"",ROV!F4,"")</f>
        <v/>
      </c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6"/>
    </row>
    <row r="66" spans="1:37" s="14" customFormat="1" ht="16.5" customHeight="1" x14ac:dyDescent="0.25">
      <c r="A66" s="4"/>
      <c r="B66" s="4"/>
      <c r="C66" s="218" t="str">
        <f>IF(ROV!AA4&lt;&gt;"",CONCATENATE(" CREA ",ROV!AA4),"")</f>
        <v/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2"/>
      <c r="AE66" s="1"/>
      <c r="AF66" s="1"/>
      <c r="AG66" s="1"/>
      <c r="AH66" s="1"/>
      <c r="AI66" s="1"/>
      <c r="AJ66" s="1"/>
      <c r="AK66" s="1"/>
    </row>
    <row r="67" spans="1:37" s="14" customFormat="1" ht="10.5" customHeight="1" thickBot="1" x14ac:dyDescent="0.3">
      <c r="A67" s="4"/>
      <c r="B67" s="1"/>
      <c r="C67" s="5"/>
      <c r="D67" s="12"/>
      <c r="E67" s="12"/>
      <c r="F67" s="6"/>
      <c r="G67" s="6"/>
      <c r="H67" s="6"/>
      <c r="I67" s="6"/>
      <c r="J67" s="6"/>
      <c r="K67" s="6"/>
      <c r="L67" s="6"/>
      <c r="M67" s="6"/>
      <c r="N67" s="12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E67" s="1"/>
      <c r="AF67" s="1"/>
      <c r="AG67" s="1"/>
      <c r="AH67" s="1"/>
      <c r="AI67" s="1"/>
      <c r="AJ67" s="1"/>
      <c r="AK67" s="1"/>
    </row>
    <row r="68" spans="1:37" s="14" customFormat="1" ht="15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E68" s="1"/>
      <c r="AF68" s="1"/>
      <c r="AG68" s="1"/>
      <c r="AH68" s="1"/>
      <c r="AI68" s="1"/>
      <c r="AJ68" s="1"/>
      <c r="AK68" s="1"/>
    </row>
    <row r="69" spans="1:37" s="14" customFormat="1" ht="15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E69" s="1"/>
      <c r="AF69" s="1"/>
      <c r="AG69" s="1"/>
      <c r="AH69" s="1"/>
      <c r="AI69" s="1"/>
      <c r="AJ69" s="1"/>
      <c r="AK69" s="1"/>
    </row>
    <row r="70" spans="1:37" s="14" customFormat="1" ht="15" hidden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E70" s="1"/>
      <c r="AF70" s="1"/>
      <c r="AG70" s="1"/>
      <c r="AH70" s="1"/>
      <c r="AI70" s="1"/>
      <c r="AJ70" s="1"/>
      <c r="AK70" s="1"/>
    </row>
    <row r="71" spans="1:37" s="14" customFormat="1" ht="15" hidden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E71" s="1"/>
      <c r="AF71" s="1"/>
      <c r="AG71" s="1"/>
      <c r="AH71" s="1"/>
      <c r="AI71" s="1"/>
      <c r="AJ71" s="1"/>
      <c r="AK71" s="1"/>
    </row>
    <row r="72" spans="1:37" s="14" customFormat="1" ht="15" hidden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E72" s="1"/>
      <c r="AF72" s="1"/>
      <c r="AG72" s="1"/>
      <c r="AH72" s="1"/>
      <c r="AI72" s="1"/>
      <c r="AJ72" s="1"/>
      <c r="AK72" s="1"/>
    </row>
    <row r="73" spans="1:37" s="14" customFormat="1" ht="15" hidden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E73" s="1"/>
      <c r="AF73" s="1"/>
      <c r="AG73" s="1"/>
      <c r="AH73" s="1"/>
      <c r="AI73" s="1"/>
      <c r="AJ73" s="1"/>
      <c r="AK73" s="1"/>
    </row>
    <row r="74" spans="1:37" s="14" customFormat="1" ht="15" hidden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E74" s="1"/>
      <c r="AF74" s="1"/>
      <c r="AG74" s="1"/>
      <c r="AH74" s="1"/>
      <c r="AI74" s="1"/>
      <c r="AJ74" s="1"/>
      <c r="AK74" s="1"/>
    </row>
    <row r="75" spans="1:37" s="14" customFormat="1" ht="15" hidden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E75" s="1"/>
      <c r="AF75" s="1"/>
      <c r="AG75" s="1"/>
      <c r="AH75" s="1"/>
      <c r="AI75" s="1"/>
      <c r="AJ75" s="1"/>
      <c r="AK75" s="1"/>
    </row>
    <row r="76" spans="1:37" s="14" customFormat="1" ht="15" hidden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E76" s="1"/>
      <c r="AF76" s="1"/>
      <c r="AG76" s="1"/>
      <c r="AH76" s="1"/>
      <c r="AI76" s="1"/>
      <c r="AJ76" s="1"/>
      <c r="AK76" s="1"/>
    </row>
    <row r="77" spans="1:37" s="14" customFormat="1" ht="15" hidden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E77" s="1"/>
      <c r="AF77" s="1"/>
      <c r="AG77" s="1"/>
      <c r="AH77" s="1"/>
      <c r="AI77" s="1"/>
      <c r="AJ77" s="1"/>
      <c r="AK77" s="1"/>
    </row>
    <row r="78" spans="1:37" s="4" customFormat="1" ht="15" hidden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4"/>
      <c r="AE78" s="1"/>
      <c r="AF78" s="1"/>
      <c r="AG78" s="1"/>
      <c r="AH78" s="1"/>
      <c r="AI78" s="1"/>
      <c r="AJ78" s="1"/>
      <c r="AK78" s="1"/>
    </row>
    <row r="79" spans="1:37" s="4" customFormat="1" ht="15" hidden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4"/>
      <c r="AE79" s="1"/>
      <c r="AF79" s="1"/>
      <c r="AG79" s="1"/>
      <c r="AH79" s="1"/>
      <c r="AI79" s="1"/>
      <c r="AJ79" s="1"/>
      <c r="AK79" s="1"/>
    </row>
    <row r="80" spans="1:37" s="4" customFormat="1" ht="15" hidden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4"/>
      <c r="AE80" s="1"/>
      <c r="AF80" s="1"/>
      <c r="AG80" s="1"/>
      <c r="AH80" s="1"/>
      <c r="AI80" s="1"/>
      <c r="AJ80" s="1"/>
      <c r="AK80" s="1"/>
    </row>
    <row r="81" spans="2:37" s="4" customFormat="1" ht="15" hidden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4"/>
      <c r="AE81" s="1"/>
      <c r="AF81" s="1"/>
      <c r="AG81" s="1"/>
      <c r="AH81" s="1"/>
      <c r="AI81" s="1"/>
      <c r="AJ81" s="1"/>
      <c r="AK81" s="1"/>
    </row>
    <row r="82" spans="2:37" s="4" customFormat="1" ht="15" hidden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4"/>
      <c r="AE82" s="1"/>
      <c r="AF82" s="1"/>
      <c r="AG82" s="1"/>
      <c r="AH82" s="1"/>
      <c r="AI82" s="1"/>
      <c r="AJ82" s="1"/>
      <c r="AK82" s="1"/>
    </row>
    <row r="83" spans="2:37" s="4" customFormat="1" ht="15" hidden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4"/>
      <c r="AE83" s="1"/>
      <c r="AF83" s="1"/>
      <c r="AG83" s="1"/>
      <c r="AH83" s="1"/>
      <c r="AI83" s="1"/>
      <c r="AJ83" s="1"/>
      <c r="AK83" s="1"/>
    </row>
    <row r="84" spans="2:37" s="4" customFormat="1" ht="15" hidden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4"/>
      <c r="AE84" s="1"/>
      <c r="AF84" s="1"/>
      <c r="AG84" s="1"/>
      <c r="AH84" s="1"/>
      <c r="AI84" s="1"/>
      <c r="AJ84" s="1"/>
      <c r="AK84" s="1"/>
    </row>
    <row r="85" spans="2:37" s="4" customFormat="1" ht="15" hidden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4"/>
      <c r="AE85" s="1"/>
      <c r="AF85" s="1"/>
      <c r="AG85" s="1"/>
      <c r="AH85" s="1"/>
      <c r="AI85" s="1"/>
      <c r="AJ85" s="1"/>
      <c r="AK85" s="1"/>
    </row>
    <row r="86" spans="2:37" s="4" customFormat="1" ht="15" hidden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4"/>
      <c r="AE86" s="1"/>
      <c r="AF86" s="1"/>
      <c r="AG86" s="1"/>
      <c r="AH86" s="1"/>
      <c r="AI86" s="1"/>
      <c r="AJ86" s="1"/>
      <c r="AK86" s="1"/>
    </row>
    <row r="87" spans="2:37" s="4" customFormat="1" ht="1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4"/>
      <c r="AE87" s="1"/>
      <c r="AF87" s="1"/>
      <c r="AG87" s="1"/>
      <c r="AH87" s="1"/>
      <c r="AI87" s="1"/>
      <c r="AJ87" s="1"/>
      <c r="AK87" s="1"/>
    </row>
    <row r="88" spans="2:37" s="4" customFormat="1" ht="1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4"/>
      <c r="AE88" s="1"/>
      <c r="AF88" s="1"/>
      <c r="AG88" s="1"/>
      <c r="AH88" s="1"/>
      <c r="AI88" s="1"/>
      <c r="AJ88" s="1"/>
      <c r="AK88" s="1"/>
    </row>
  </sheetData>
  <mergeCells count="15">
    <mergeCell ref="C6:AC6"/>
    <mergeCell ref="C2:AC2"/>
    <mergeCell ref="C62:AC62"/>
    <mergeCell ref="C35:AC60"/>
    <mergeCell ref="C23:O34"/>
    <mergeCell ref="P23:AC34"/>
    <mergeCell ref="C11:O22"/>
    <mergeCell ref="P11:AC22"/>
    <mergeCell ref="C7:AC7"/>
    <mergeCell ref="C8:AC8"/>
    <mergeCell ref="C64:AC64"/>
    <mergeCell ref="C65:AC65"/>
    <mergeCell ref="C66:AC66"/>
    <mergeCell ref="T63:AC63"/>
    <mergeCell ref="C63:F63"/>
  </mergeCells>
  <printOptions horizontalCentered="1"/>
  <pageMargins left="0.62992125984251968" right="0.51181102362204722" top="0.39370078740157483" bottom="0.55118110236220474" header="0" footer="0.31496062992125984"/>
  <pageSetup paperSize="9" scale="70" orientation="portrait" horizontalDpi="4294967293" verticalDpi="4294967293" r:id="rId1"/>
  <colBreaks count="1" manualBreakCount="1">
    <brk id="30" min="1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K88"/>
  <sheetViews>
    <sheetView showGridLines="0" showRowColHeaders="0" zoomScaleNormal="100" zoomScaleSheetLayoutView="80" workbookViewId="0">
      <selection activeCell="C11" sqref="C11:AC60"/>
    </sheetView>
  </sheetViews>
  <sheetFormatPr defaultColWidth="0" defaultRowHeight="0" customHeight="1" zeroHeight="1" x14ac:dyDescent="0.25"/>
  <cols>
    <col min="1" max="1" width="17.140625" style="4" customWidth="1"/>
    <col min="2" max="2" width="0.42578125" style="1" customWidth="1"/>
    <col min="3" max="12" width="4.7109375" style="1" customWidth="1"/>
    <col min="13" max="13" width="5.140625" style="1" customWidth="1"/>
    <col min="14" max="14" width="4.28515625" style="1" customWidth="1"/>
    <col min="15" max="18" width="4.7109375" style="1" customWidth="1"/>
    <col min="19" max="19" width="5.140625" style="1" customWidth="1"/>
    <col min="20" max="28" width="4.7109375" style="1" customWidth="1"/>
    <col min="29" max="29" width="4.28515625" style="1" customWidth="1"/>
    <col min="30" max="30" width="0.42578125" style="4" customWidth="1"/>
    <col min="31" max="31" width="8.28515625" style="1" customWidth="1"/>
    <col min="32" max="32" width="26" style="1" hidden="1" customWidth="1"/>
    <col min="33" max="33" width="25.5703125" style="1" hidden="1" customWidth="1"/>
    <col min="34" max="34" width="15.28515625" style="1" hidden="1" customWidth="1"/>
    <col min="35" max="37" width="28.7109375" style="1" hidden="1" customWidth="1"/>
    <col min="38" max="16384" width="9.140625" style="1" hidden="1"/>
  </cols>
  <sheetData>
    <row r="1" spans="1:33" ht="36" customHeight="1" x14ac:dyDescent="0.25"/>
    <row r="2" spans="1:33" ht="21" x14ac:dyDescent="0.25">
      <c r="C2" s="224" t="s">
        <v>2931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F2" s="2"/>
      <c r="AG2" s="2"/>
    </row>
    <row r="3" spans="1:33" ht="15" customHeight="1" x14ac:dyDescent="0.25">
      <c r="C3" s="8"/>
      <c r="D3" s="8"/>
      <c r="E3" s="8"/>
      <c r="F3" s="50"/>
      <c r="G3" s="50"/>
      <c r="H3" s="50"/>
      <c r="I3" s="50"/>
      <c r="J3" s="50"/>
      <c r="K3" s="50"/>
      <c r="L3" s="8"/>
      <c r="M3" s="8"/>
      <c r="N3" s="8"/>
      <c r="O3" s="51"/>
      <c r="P3" s="8"/>
      <c r="Q3" s="8"/>
      <c r="R3" s="8"/>
      <c r="S3" s="8"/>
      <c r="T3" s="52"/>
      <c r="U3" s="52"/>
      <c r="V3" s="52"/>
      <c r="W3" s="52"/>
      <c r="X3" s="52"/>
      <c r="Y3" s="52"/>
      <c r="Z3" s="52"/>
      <c r="AA3" s="52"/>
      <c r="AB3" s="52"/>
      <c r="AC3" s="52"/>
      <c r="AE3" s="4"/>
    </row>
    <row r="4" spans="1:33" ht="8.25" customHeight="1" thickBot="1" x14ac:dyDescent="0.3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3" ht="8.25" customHeight="1" x14ac:dyDescent="0.25">
      <c r="C5" s="32"/>
      <c r="D5" s="31"/>
      <c r="E5" s="31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3"/>
    </row>
    <row r="6" spans="1:33" ht="16.5" customHeight="1" x14ac:dyDescent="0.25">
      <c r="C6" s="221" t="str">
        <f>CONCATENATE("Imóvel:  ",ROV!H20,"             ","Matrícula:  ",ROV!AA20,"             ","Área Legal:  ",ROV!AA22,"ha")</f>
        <v>Imóvel:               Matrícula:               Área Legal:  ha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3"/>
    </row>
    <row r="7" spans="1:33" ht="16.5" customHeight="1" x14ac:dyDescent="0.25">
      <c r="C7" s="221" t="str">
        <f>CONCATENATE("Localização:  ",ROV!H22,"             ","Município:  ",ROV!H24,"             ","UF:  ",ROV!S24)</f>
        <v xml:space="preserve">Localização:               Município:               UF:  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3"/>
    </row>
    <row r="8" spans="1:33" ht="16.5" customHeight="1" x14ac:dyDescent="0.25">
      <c r="B8" s="4"/>
      <c r="C8" s="221" t="str">
        <f>CONCATENATE("Proprietário:  ",ROV!H13,"             ","CPF:  ",IF(ROV!T13&lt;&gt;"",TEXT(ROV!T13,"000\.000\.000-00"),""))</f>
        <v xml:space="preserve">Proprietário:               CPF:  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3"/>
      <c r="AE8" s="4"/>
    </row>
    <row r="9" spans="1:33" ht="8.25" customHeight="1" thickBot="1" x14ac:dyDescent="0.3">
      <c r="B9" s="4"/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  <c r="AE9" s="4"/>
    </row>
    <row r="10" spans="1:33" ht="6" customHeight="1" thickBot="1" x14ac:dyDescent="0.3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3" ht="18.95" customHeight="1" x14ac:dyDescent="0.25">
      <c r="A11" s="1"/>
      <c r="C11" s="256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8"/>
      <c r="AD11" s="1"/>
    </row>
    <row r="12" spans="1:33" ht="17.25" customHeight="1" x14ac:dyDescent="0.25">
      <c r="A12" s="1"/>
      <c r="C12" s="259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1"/>
      <c r="AD12" s="1"/>
    </row>
    <row r="13" spans="1:33" ht="17.25" customHeight="1" x14ac:dyDescent="0.25">
      <c r="A13" s="1"/>
      <c r="C13" s="259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1"/>
      <c r="AD13" s="1"/>
    </row>
    <row r="14" spans="1:33" ht="17.25" customHeight="1" x14ac:dyDescent="0.25">
      <c r="A14" s="1"/>
      <c r="C14" s="259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1"/>
      <c r="AD14" s="1"/>
    </row>
    <row r="15" spans="1:33" ht="17.25" customHeight="1" x14ac:dyDescent="0.25">
      <c r="A15" s="1"/>
      <c r="C15" s="259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1"/>
      <c r="AD15" s="1"/>
    </row>
    <row r="16" spans="1:33" ht="17.25" customHeight="1" x14ac:dyDescent="0.25">
      <c r="A16" s="1"/>
      <c r="C16" s="259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1"/>
      <c r="AD16" s="1"/>
    </row>
    <row r="17" spans="1:30" ht="17.25" customHeight="1" x14ac:dyDescent="0.25">
      <c r="A17" s="1"/>
      <c r="C17" s="259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1"/>
      <c r="AD17" s="1"/>
    </row>
    <row r="18" spans="1:30" ht="8.25" customHeight="1" x14ac:dyDescent="0.25">
      <c r="A18" s="1"/>
      <c r="C18" s="259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1"/>
      <c r="AD18" s="1"/>
    </row>
    <row r="19" spans="1:30" ht="18.95" customHeight="1" x14ac:dyDescent="0.25">
      <c r="A19" s="1"/>
      <c r="C19" s="259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1"/>
      <c r="AD19" s="1"/>
    </row>
    <row r="20" spans="1:30" ht="17.25" customHeight="1" x14ac:dyDescent="0.25">
      <c r="A20" s="1"/>
      <c r="C20" s="259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1"/>
      <c r="AD20" s="1"/>
    </row>
    <row r="21" spans="1:30" ht="17.25" customHeight="1" x14ac:dyDescent="0.25">
      <c r="A21" s="1"/>
      <c r="C21" s="259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1"/>
      <c r="AD21" s="1"/>
    </row>
    <row r="22" spans="1:30" ht="17.25" customHeight="1" x14ac:dyDescent="0.25">
      <c r="A22" s="1"/>
      <c r="C22" s="259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1"/>
      <c r="AD22" s="1"/>
    </row>
    <row r="23" spans="1:30" ht="17.25" customHeight="1" x14ac:dyDescent="0.25">
      <c r="A23" s="1"/>
      <c r="C23" s="259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1"/>
      <c r="AD23" s="1"/>
    </row>
    <row r="24" spans="1:30" ht="17.25" customHeight="1" x14ac:dyDescent="0.25">
      <c r="A24" s="1"/>
      <c r="C24" s="259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1"/>
      <c r="AD24" s="1"/>
    </row>
    <row r="25" spans="1:30" ht="17.25" customHeight="1" x14ac:dyDescent="0.25">
      <c r="A25" s="1"/>
      <c r="C25" s="259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1"/>
      <c r="AD25" s="1"/>
    </row>
    <row r="26" spans="1:30" ht="17.25" customHeight="1" x14ac:dyDescent="0.25">
      <c r="A26" s="1"/>
      <c r="C26" s="259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1"/>
      <c r="AD26" s="1"/>
    </row>
    <row r="27" spans="1:30" ht="17.25" customHeight="1" x14ac:dyDescent="0.25">
      <c r="A27" s="1"/>
      <c r="C27" s="259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1"/>
      <c r="AD27" s="1"/>
    </row>
    <row r="28" spans="1:30" ht="17.25" customHeight="1" x14ac:dyDescent="0.25">
      <c r="A28" s="1"/>
      <c r="C28" s="259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1"/>
      <c r="AD28" s="1"/>
    </row>
    <row r="29" spans="1:30" ht="17.25" customHeight="1" x14ac:dyDescent="0.25">
      <c r="A29" s="1"/>
      <c r="C29" s="259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1"/>
      <c r="AD29" s="1"/>
    </row>
    <row r="30" spans="1:30" ht="17.25" customHeight="1" x14ac:dyDescent="0.25">
      <c r="A30" s="1"/>
      <c r="C30" s="259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1"/>
      <c r="AD30" s="1"/>
    </row>
    <row r="31" spans="1:30" ht="17.25" customHeight="1" x14ac:dyDescent="0.25">
      <c r="A31" s="1"/>
      <c r="C31" s="259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1"/>
      <c r="AD31" s="1"/>
    </row>
    <row r="32" spans="1:30" ht="17.25" customHeight="1" x14ac:dyDescent="0.25">
      <c r="A32" s="1"/>
      <c r="C32" s="259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1"/>
      <c r="AD32" s="1"/>
    </row>
    <row r="33" spans="1:30" ht="17.25" customHeight="1" x14ac:dyDescent="0.25">
      <c r="A33" s="1"/>
      <c r="C33" s="259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1"/>
      <c r="AD33" s="1"/>
    </row>
    <row r="34" spans="1:30" ht="17.25" customHeight="1" x14ac:dyDescent="0.25">
      <c r="A34" s="1"/>
      <c r="C34" s="259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1"/>
      <c r="AD34" s="1"/>
    </row>
    <row r="35" spans="1:30" ht="17.25" customHeight="1" x14ac:dyDescent="0.25">
      <c r="A35" s="1"/>
      <c r="C35" s="259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1"/>
      <c r="AD35" s="1"/>
    </row>
    <row r="36" spans="1:30" ht="17.25" customHeight="1" x14ac:dyDescent="0.25">
      <c r="A36" s="1"/>
      <c r="C36" s="259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1"/>
      <c r="AD36" s="1"/>
    </row>
    <row r="37" spans="1:30" ht="17.25" customHeight="1" x14ac:dyDescent="0.25">
      <c r="A37" s="1"/>
      <c r="C37" s="259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1"/>
      <c r="AD37" s="1"/>
    </row>
    <row r="38" spans="1:30" ht="17.25" customHeight="1" x14ac:dyDescent="0.25">
      <c r="A38" s="1"/>
      <c r="C38" s="259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1"/>
      <c r="AD38" s="1"/>
    </row>
    <row r="39" spans="1:30" ht="17.25" customHeight="1" x14ac:dyDescent="0.25">
      <c r="A39" s="1"/>
      <c r="C39" s="259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1"/>
      <c r="AD39" s="1"/>
    </row>
    <row r="40" spans="1:30" ht="8.25" customHeight="1" x14ac:dyDescent="0.25">
      <c r="A40" s="1"/>
      <c r="C40" s="259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1"/>
      <c r="AD40" s="1"/>
    </row>
    <row r="41" spans="1:30" ht="18.95" customHeight="1" x14ac:dyDescent="0.25">
      <c r="A41" s="1"/>
      <c r="C41" s="259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1"/>
      <c r="AD41" s="1"/>
    </row>
    <row r="42" spans="1:30" ht="17.25" customHeight="1" x14ac:dyDescent="0.25">
      <c r="A42" s="1"/>
      <c r="C42" s="259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1"/>
      <c r="AD42" s="1"/>
    </row>
    <row r="43" spans="1:30" ht="17.25" customHeight="1" x14ac:dyDescent="0.25">
      <c r="A43" s="1"/>
      <c r="C43" s="259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1"/>
      <c r="AD43" s="1"/>
    </row>
    <row r="44" spans="1:30" ht="17.25" customHeight="1" x14ac:dyDescent="0.25">
      <c r="A44" s="1"/>
      <c r="C44" s="259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1"/>
      <c r="AD44" s="1"/>
    </row>
    <row r="45" spans="1:30" ht="17.25" customHeight="1" x14ac:dyDescent="0.25">
      <c r="A45" s="1"/>
      <c r="C45" s="259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1"/>
      <c r="AD45" s="1"/>
    </row>
    <row r="46" spans="1:30" ht="17.25" customHeight="1" x14ac:dyDescent="0.25">
      <c r="A46" s="1"/>
      <c r="C46" s="259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1"/>
      <c r="AD46" s="1"/>
    </row>
    <row r="47" spans="1:30" ht="17.25" customHeight="1" x14ac:dyDescent="0.25">
      <c r="A47" s="1"/>
      <c r="C47" s="259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1"/>
      <c r="AD47" s="1"/>
    </row>
    <row r="48" spans="1:30" ht="8.25" customHeight="1" x14ac:dyDescent="0.25">
      <c r="A48" s="1"/>
      <c r="C48" s="259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1"/>
      <c r="AD48" s="1"/>
    </row>
    <row r="49" spans="1:30" ht="18.95" customHeight="1" x14ac:dyDescent="0.25">
      <c r="A49" s="1"/>
      <c r="C49" s="259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1"/>
      <c r="AD49" s="1"/>
    </row>
    <row r="50" spans="1:30" ht="17.25" customHeight="1" x14ac:dyDescent="0.25">
      <c r="A50" s="1"/>
      <c r="C50" s="259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1"/>
      <c r="AD50" s="1"/>
    </row>
    <row r="51" spans="1:30" ht="17.25" customHeight="1" x14ac:dyDescent="0.25">
      <c r="A51" s="1"/>
      <c r="C51" s="259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1"/>
      <c r="AD51" s="1"/>
    </row>
    <row r="52" spans="1:30" ht="17.25" customHeight="1" x14ac:dyDescent="0.25">
      <c r="A52" s="1"/>
      <c r="C52" s="259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1"/>
      <c r="AD52" s="1"/>
    </row>
    <row r="53" spans="1:30" ht="17.25" customHeight="1" x14ac:dyDescent="0.25">
      <c r="A53" s="1"/>
      <c r="C53" s="259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1"/>
      <c r="AD53" s="1"/>
    </row>
    <row r="54" spans="1:30" ht="8.25" customHeight="1" x14ac:dyDescent="0.25">
      <c r="A54" s="1"/>
      <c r="C54" s="259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1"/>
      <c r="AD54" s="1"/>
    </row>
    <row r="55" spans="1:30" ht="18.75" customHeight="1" x14ac:dyDescent="0.25">
      <c r="A55" s="1"/>
      <c r="C55" s="259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1"/>
      <c r="AD55" s="1"/>
    </row>
    <row r="56" spans="1:30" ht="28.5" customHeight="1" x14ac:dyDescent="0.25">
      <c r="A56" s="1"/>
      <c r="C56" s="259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1"/>
      <c r="AD56" s="1"/>
    </row>
    <row r="57" spans="1:30" ht="19.5" customHeight="1" x14ac:dyDescent="0.25">
      <c r="A57" s="1"/>
      <c r="C57" s="259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1"/>
      <c r="AD57" s="1"/>
    </row>
    <row r="58" spans="1:30" ht="8.25" customHeight="1" x14ac:dyDescent="0.25">
      <c r="A58" s="1"/>
      <c r="C58" s="259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1"/>
      <c r="AD58" s="1"/>
    </row>
    <row r="59" spans="1:30" ht="18.75" customHeight="1" x14ac:dyDescent="0.25">
      <c r="A59" s="1"/>
      <c r="C59" s="259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1"/>
      <c r="AD59" s="1"/>
    </row>
    <row r="60" spans="1:30" ht="36" customHeight="1" thickBot="1" x14ac:dyDescent="0.3">
      <c r="A60" s="1"/>
      <c r="C60" s="262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4"/>
      <c r="AD60" s="1"/>
    </row>
    <row r="61" spans="1:30" ht="8.25" customHeight="1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30" ht="18" customHeight="1" thickBot="1" x14ac:dyDescent="0.3">
      <c r="C62" s="184" t="s">
        <v>2926</v>
      </c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</row>
    <row r="63" spans="1:30" ht="26.25" customHeight="1" x14ac:dyDescent="0.25">
      <c r="B63" s="4"/>
      <c r="C63" s="219"/>
      <c r="D63" s="220"/>
      <c r="E63" s="220"/>
      <c r="F63" s="220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153" t="str">
        <f ca="1">IFERROR(CONCATENATE(ROV!F7,"-",ROV!S7,", ",TEXT(ROV!AA7,"dd")," de ",TEXT(ROV!AA7,"mmmm aaaaa.")),"-")</f>
        <v>-, 30 de julho 2018.</v>
      </c>
      <c r="U63" s="153"/>
      <c r="V63" s="153"/>
      <c r="W63" s="153"/>
      <c r="X63" s="153"/>
      <c r="Y63" s="153"/>
      <c r="Z63" s="153"/>
      <c r="AA63" s="153"/>
      <c r="AB63" s="153"/>
      <c r="AC63" s="154"/>
    </row>
    <row r="64" spans="1:30" ht="24.75" customHeight="1" x14ac:dyDescent="0.25">
      <c r="B64" s="4"/>
      <c r="C64" s="216" t="s">
        <v>13</v>
      </c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6"/>
    </row>
    <row r="65" spans="2:37" ht="16.5" customHeight="1" x14ac:dyDescent="0.25">
      <c r="B65" s="4"/>
      <c r="C65" s="217">
        <f>ROV!F4</f>
        <v>0</v>
      </c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6"/>
    </row>
    <row r="66" spans="2:37" s="4" customFormat="1" ht="16.5" customHeight="1" x14ac:dyDescent="0.25">
      <c r="C66" s="218" t="str">
        <f>CONCATENATE(ROV!V4," CREA ",ROV!AA4)</f>
        <v xml:space="preserve"> CREA 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2"/>
      <c r="AE66" s="1"/>
      <c r="AF66" s="1"/>
      <c r="AG66" s="1"/>
      <c r="AH66" s="1"/>
      <c r="AI66" s="1"/>
      <c r="AJ66" s="1"/>
      <c r="AK66" s="1"/>
    </row>
    <row r="67" spans="2:37" s="4" customFormat="1" ht="10.5" customHeight="1" thickBot="1" x14ac:dyDescent="0.3">
      <c r="B67" s="1"/>
      <c r="C67" s="5"/>
      <c r="D67" s="12"/>
      <c r="E67" s="12"/>
      <c r="F67" s="6"/>
      <c r="G67" s="6"/>
      <c r="H67" s="6"/>
      <c r="I67" s="6"/>
      <c r="J67" s="6"/>
      <c r="K67" s="6"/>
      <c r="L67" s="6"/>
      <c r="M67" s="6"/>
      <c r="N67" s="12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E67" s="1"/>
      <c r="AF67" s="1"/>
      <c r="AG67" s="1"/>
      <c r="AH67" s="1"/>
      <c r="AI67" s="1"/>
      <c r="AJ67" s="1"/>
      <c r="AK67" s="1"/>
    </row>
    <row r="68" spans="2:37" s="4" customFormat="1" ht="1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E68" s="1"/>
      <c r="AF68" s="1"/>
      <c r="AG68" s="1"/>
      <c r="AH68" s="1"/>
      <c r="AI68" s="1"/>
      <c r="AJ68" s="1"/>
      <c r="AK68" s="1"/>
    </row>
    <row r="69" spans="2:37" s="4" customFormat="1" ht="1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E69" s="1"/>
      <c r="AF69" s="1"/>
      <c r="AG69" s="1"/>
      <c r="AH69" s="1"/>
      <c r="AI69" s="1"/>
      <c r="AJ69" s="1"/>
      <c r="AK69" s="1"/>
    </row>
    <row r="70" spans="2:37" s="4" customFormat="1" ht="15" hidden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E70" s="1"/>
      <c r="AF70" s="1"/>
      <c r="AG70" s="1"/>
      <c r="AH70" s="1"/>
      <c r="AI70" s="1"/>
      <c r="AJ70" s="1"/>
      <c r="AK70" s="1"/>
    </row>
    <row r="71" spans="2:37" s="4" customFormat="1" ht="15" hidden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E71" s="1"/>
      <c r="AF71" s="1"/>
      <c r="AG71" s="1"/>
      <c r="AH71" s="1"/>
      <c r="AI71" s="1"/>
      <c r="AJ71" s="1"/>
      <c r="AK71" s="1"/>
    </row>
    <row r="72" spans="2:37" s="4" customFormat="1" ht="15" hidden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E72" s="1"/>
      <c r="AF72" s="1"/>
      <c r="AG72" s="1"/>
      <c r="AH72" s="1"/>
      <c r="AI72" s="1"/>
      <c r="AJ72" s="1"/>
      <c r="AK72" s="1"/>
    </row>
    <row r="73" spans="2:37" s="4" customFormat="1" ht="15" hidden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E73" s="1"/>
      <c r="AF73" s="1"/>
      <c r="AG73" s="1"/>
      <c r="AH73" s="1"/>
      <c r="AI73" s="1"/>
      <c r="AJ73" s="1"/>
      <c r="AK73" s="1"/>
    </row>
    <row r="74" spans="2:37" s="4" customFormat="1" ht="15" hidden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E74" s="1"/>
      <c r="AF74" s="1"/>
      <c r="AG74" s="1"/>
      <c r="AH74" s="1"/>
      <c r="AI74" s="1"/>
      <c r="AJ74" s="1"/>
      <c r="AK74" s="1"/>
    </row>
    <row r="75" spans="2:37" s="4" customFormat="1" ht="15" hidden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E75" s="1"/>
      <c r="AF75" s="1"/>
      <c r="AG75" s="1"/>
      <c r="AH75" s="1"/>
      <c r="AI75" s="1"/>
      <c r="AJ75" s="1"/>
      <c r="AK75" s="1"/>
    </row>
    <row r="76" spans="2:37" s="4" customFormat="1" ht="15" hidden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E76" s="1"/>
      <c r="AF76" s="1"/>
      <c r="AG76" s="1"/>
      <c r="AH76" s="1"/>
      <c r="AI76" s="1"/>
      <c r="AJ76" s="1"/>
      <c r="AK76" s="1"/>
    </row>
    <row r="77" spans="2:37" s="4" customFormat="1" ht="15" hidden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E77" s="1"/>
      <c r="AF77" s="1"/>
      <c r="AG77" s="1"/>
      <c r="AH77" s="1"/>
      <c r="AI77" s="1"/>
      <c r="AJ77" s="1"/>
      <c r="AK77" s="1"/>
    </row>
    <row r="78" spans="2:37" s="4" customFormat="1" ht="15" hidden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E78" s="1"/>
      <c r="AF78" s="1"/>
      <c r="AG78" s="1"/>
      <c r="AH78" s="1"/>
      <c r="AI78" s="1"/>
      <c r="AJ78" s="1"/>
      <c r="AK78" s="1"/>
    </row>
    <row r="79" spans="2:37" s="4" customFormat="1" ht="15" hidden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E79" s="1"/>
      <c r="AF79" s="1"/>
      <c r="AG79" s="1"/>
      <c r="AH79" s="1"/>
      <c r="AI79" s="1"/>
      <c r="AJ79" s="1"/>
      <c r="AK79" s="1"/>
    </row>
    <row r="80" spans="2:37" s="4" customFormat="1" ht="15" hidden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E80" s="1"/>
      <c r="AF80" s="1"/>
      <c r="AG80" s="1"/>
      <c r="AH80" s="1"/>
      <c r="AI80" s="1"/>
      <c r="AJ80" s="1"/>
      <c r="AK80" s="1"/>
    </row>
    <row r="81" spans="2:37" s="4" customFormat="1" ht="15" hidden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E81" s="1"/>
      <c r="AF81" s="1"/>
      <c r="AG81" s="1"/>
      <c r="AH81" s="1"/>
      <c r="AI81" s="1"/>
      <c r="AJ81" s="1"/>
      <c r="AK81" s="1"/>
    </row>
    <row r="82" spans="2:37" s="4" customFormat="1" ht="15" hidden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E82" s="1"/>
      <c r="AF82" s="1"/>
      <c r="AG82" s="1"/>
      <c r="AH82" s="1"/>
      <c r="AI82" s="1"/>
      <c r="AJ82" s="1"/>
      <c r="AK82" s="1"/>
    </row>
    <row r="83" spans="2:37" s="4" customFormat="1" ht="15" hidden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E83" s="1"/>
      <c r="AF83" s="1"/>
      <c r="AG83" s="1"/>
      <c r="AH83" s="1"/>
      <c r="AI83" s="1"/>
      <c r="AJ83" s="1"/>
      <c r="AK83" s="1"/>
    </row>
    <row r="84" spans="2:37" s="4" customFormat="1" ht="15" hidden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E84" s="1"/>
      <c r="AF84" s="1"/>
      <c r="AG84" s="1"/>
      <c r="AH84" s="1"/>
      <c r="AI84" s="1"/>
      <c r="AJ84" s="1"/>
      <c r="AK84" s="1"/>
    </row>
    <row r="85" spans="2:37" s="4" customFormat="1" ht="15" hidden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E85" s="1"/>
      <c r="AF85" s="1"/>
      <c r="AG85" s="1"/>
      <c r="AH85" s="1"/>
      <c r="AI85" s="1"/>
      <c r="AJ85" s="1"/>
      <c r="AK85" s="1"/>
    </row>
    <row r="86" spans="2:37" s="4" customFormat="1" ht="15" hidden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E86" s="1"/>
      <c r="AF86" s="1"/>
      <c r="AG86" s="1"/>
      <c r="AH86" s="1"/>
      <c r="AI86" s="1"/>
      <c r="AJ86" s="1"/>
      <c r="AK86" s="1"/>
    </row>
    <row r="87" spans="2:37" s="4" customFormat="1" ht="1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E87" s="1"/>
      <c r="AF87" s="1"/>
      <c r="AG87" s="1"/>
      <c r="AH87" s="1"/>
      <c r="AI87" s="1"/>
      <c r="AJ87" s="1"/>
      <c r="AK87" s="1"/>
    </row>
    <row r="88" spans="2:37" s="4" customFormat="1" ht="1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E88" s="1"/>
      <c r="AF88" s="1"/>
      <c r="AG88" s="1"/>
      <c r="AH88" s="1"/>
      <c r="AI88" s="1"/>
      <c r="AJ88" s="1"/>
      <c r="AK88" s="1"/>
    </row>
  </sheetData>
  <mergeCells count="11">
    <mergeCell ref="C2:AC2"/>
    <mergeCell ref="C6:AC6"/>
    <mergeCell ref="C7:AC7"/>
    <mergeCell ref="C8:AC8"/>
    <mergeCell ref="C62:AC62"/>
    <mergeCell ref="T63:AC63"/>
    <mergeCell ref="C64:AC64"/>
    <mergeCell ref="C65:AC65"/>
    <mergeCell ref="C66:AC66"/>
    <mergeCell ref="C11:AC60"/>
    <mergeCell ref="C63:F63"/>
  </mergeCells>
  <printOptions horizontalCentered="1"/>
  <pageMargins left="0.62992125984251968" right="0.51181102362204722" top="0.39370078740157483" bottom="0.55118110236220474" header="0" footer="0.31496062992125984"/>
  <pageSetup paperSize="9" scale="70" orientation="portrait" horizontalDpi="4294967293" verticalDpi="4294967293" r:id="rId1"/>
  <colBreaks count="1" manualBreakCount="1">
    <brk id="30" min="1" max="7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/>
  <dimension ref="B1:BA865"/>
  <sheetViews>
    <sheetView showGridLines="0" showRowColHeaders="0" zoomScaleNormal="100" workbookViewId="0">
      <selection activeCell="F385" sqref="F385"/>
    </sheetView>
  </sheetViews>
  <sheetFormatPr defaultRowHeight="15" x14ac:dyDescent="0.25"/>
  <cols>
    <col min="1" max="1" width="9.140625" style="34"/>
    <col min="2" max="2" width="19.140625" style="34" bestFit="1" customWidth="1"/>
    <col min="3" max="3" width="28.85546875" style="34" bestFit="1" customWidth="1"/>
    <col min="4" max="4" width="17.85546875" style="34" bestFit="1" customWidth="1"/>
    <col min="5" max="5" width="25.7109375" style="34" bestFit="1" customWidth="1"/>
    <col min="6" max="6" width="27.28515625" style="34" bestFit="1" customWidth="1"/>
    <col min="7" max="7" width="27.7109375" style="34" bestFit="1" customWidth="1"/>
    <col min="8" max="8" width="29.28515625" style="34" bestFit="1" customWidth="1"/>
    <col min="9" max="9" width="28.42578125" style="34" bestFit="1" customWidth="1"/>
    <col min="10" max="10" width="29.28515625" style="34" bestFit="1" customWidth="1"/>
    <col min="11" max="12" width="9.140625" style="34"/>
    <col min="13" max="13" width="30" style="34" bestFit="1" customWidth="1"/>
    <col min="14" max="14" width="7.42578125" style="34" bestFit="1" customWidth="1"/>
    <col min="15" max="16" width="9.140625" style="34"/>
    <col min="17" max="17" width="11.140625" style="34" bestFit="1" customWidth="1"/>
    <col min="18" max="18" width="27" style="34" bestFit="1" customWidth="1"/>
    <col min="19" max="19" width="9.140625" style="34"/>
    <col min="20" max="20" width="27" style="34" bestFit="1" customWidth="1"/>
    <col min="21" max="21" width="27" style="34" customWidth="1"/>
    <col min="22" max="22" width="8.5703125" style="34" bestFit="1" customWidth="1"/>
    <col min="23" max="23" width="21.140625" style="34" customWidth="1"/>
    <col min="24" max="24" width="2.7109375" style="34" bestFit="1" customWidth="1"/>
    <col min="25" max="25" width="6.85546875" style="34" bestFit="1" customWidth="1"/>
    <col min="26" max="26" width="10.140625" style="34" bestFit="1" customWidth="1"/>
    <col min="27" max="27" width="12.7109375" style="34" bestFit="1" customWidth="1"/>
    <col min="28" max="28" width="4.7109375" style="34" bestFit="1" customWidth="1"/>
    <col min="29" max="29" width="9.85546875" style="34" bestFit="1" customWidth="1"/>
    <col min="30" max="30" width="11.28515625" style="34" bestFit="1" customWidth="1"/>
    <col min="31" max="31" width="9" style="34" bestFit="1" customWidth="1"/>
    <col min="32" max="32" width="12.42578125" style="34" bestFit="1" customWidth="1"/>
    <col min="33" max="33" width="4.5703125" style="34" bestFit="1" customWidth="1"/>
    <col min="34" max="34" width="8.5703125" style="34" bestFit="1" customWidth="1"/>
    <col min="35" max="38" width="2.7109375" style="34" bestFit="1" customWidth="1"/>
    <col min="39" max="39" width="1.5703125" style="34" bestFit="1" customWidth="1"/>
    <col min="40" max="42" width="2.7109375" style="34" bestFit="1" customWidth="1"/>
    <col min="43" max="43" width="1.5703125" style="34" bestFit="1" customWidth="1"/>
    <col min="44" max="46" width="2.7109375" style="34" bestFit="1" customWidth="1"/>
    <col min="47" max="47" width="1.5703125" style="34" bestFit="1" customWidth="1"/>
    <col min="48" max="53" width="2.7109375" style="34" bestFit="1" customWidth="1"/>
    <col min="54" max="16384" width="9.140625" style="34"/>
  </cols>
  <sheetData>
    <row r="1" spans="2:53" x14ac:dyDescent="0.25">
      <c r="R1" s="36"/>
    </row>
    <row r="2" spans="2:53" x14ac:dyDescent="0.25">
      <c r="B2" s="37" t="s">
        <v>67</v>
      </c>
      <c r="C2" s="37" t="s">
        <v>68</v>
      </c>
      <c r="D2" s="37" t="s">
        <v>69</v>
      </c>
      <c r="E2" s="37" t="s">
        <v>70</v>
      </c>
      <c r="F2" s="37" t="s">
        <v>71</v>
      </c>
      <c r="G2" s="37" t="s">
        <v>72</v>
      </c>
      <c r="H2" s="37" t="s">
        <v>73</v>
      </c>
      <c r="I2" s="37" t="s">
        <v>74</v>
      </c>
      <c r="J2" s="37" t="s">
        <v>75</v>
      </c>
      <c r="K2" s="37" t="s">
        <v>76</v>
      </c>
      <c r="M2" s="34" t="s">
        <v>77</v>
      </c>
      <c r="Q2" s="34" t="s">
        <v>78</v>
      </c>
      <c r="R2" s="34" t="s">
        <v>79</v>
      </c>
      <c r="S2" s="34" t="s">
        <v>80</v>
      </c>
    </row>
    <row r="3" spans="2:53" x14ac:dyDescent="0.25">
      <c r="B3" s="34" t="s">
        <v>81</v>
      </c>
      <c r="C3" s="34" t="s">
        <v>82</v>
      </c>
      <c r="D3" s="34" t="s">
        <v>83</v>
      </c>
      <c r="E3" s="34" t="s">
        <v>84</v>
      </c>
      <c r="F3" s="34" t="s">
        <v>85</v>
      </c>
      <c r="G3" s="34" t="s">
        <v>86</v>
      </c>
      <c r="H3" s="34" t="s">
        <v>87</v>
      </c>
      <c r="I3" s="34" t="s">
        <v>88</v>
      </c>
      <c r="J3" s="34" t="s">
        <v>89</v>
      </c>
      <c r="K3" s="34" t="s">
        <v>90</v>
      </c>
      <c r="M3" s="34" t="s">
        <v>91</v>
      </c>
      <c r="N3" s="34" t="s">
        <v>92</v>
      </c>
      <c r="Q3" s="38" t="s">
        <v>93</v>
      </c>
      <c r="R3" s="34" t="s">
        <v>82</v>
      </c>
      <c r="S3" s="39" t="s">
        <v>94</v>
      </c>
      <c r="T3" s="34" t="s">
        <v>82</v>
      </c>
      <c r="U3" s="38" t="s">
        <v>95</v>
      </c>
    </row>
    <row r="4" spans="2:53" x14ac:dyDescent="0.25">
      <c r="B4" s="34" t="s">
        <v>96</v>
      </c>
      <c r="C4" s="34" t="s">
        <v>97</v>
      </c>
      <c r="D4" s="34" t="s">
        <v>98</v>
      </c>
      <c r="E4" s="34" t="s">
        <v>99</v>
      </c>
      <c r="F4" s="34" t="s">
        <v>100</v>
      </c>
      <c r="G4" s="34" t="s">
        <v>101</v>
      </c>
      <c r="H4" s="34" t="s">
        <v>102</v>
      </c>
      <c r="I4" s="34" t="s">
        <v>103</v>
      </c>
      <c r="J4" s="34" t="s">
        <v>104</v>
      </c>
      <c r="K4" s="34" t="s">
        <v>105</v>
      </c>
      <c r="M4" s="40" t="s">
        <v>82</v>
      </c>
      <c r="N4" s="34" t="s">
        <v>106</v>
      </c>
      <c r="O4" s="34" t="s">
        <v>95</v>
      </c>
      <c r="Q4" s="38" t="s">
        <v>107</v>
      </c>
      <c r="R4" s="34" t="s">
        <v>83</v>
      </c>
      <c r="S4" s="39" t="s">
        <v>108</v>
      </c>
      <c r="T4" s="34" t="s">
        <v>83</v>
      </c>
      <c r="U4" s="38" t="s">
        <v>95</v>
      </c>
      <c r="AF4" s="35"/>
    </row>
    <row r="5" spans="2:53" x14ac:dyDescent="0.25">
      <c r="B5" s="34" t="s">
        <v>70</v>
      </c>
      <c r="C5" s="34" t="s">
        <v>109</v>
      </c>
      <c r="D5" s="34" t="s">
        <v>110</v>
      </c>
      <c r="E5" s="34" t="s">
        <v>111</v>
      </c>
      <c r="F5" s="34" t="s">
        <v>112</v>
      </c>
      <c r="G5" s="34" t="s">
        <v>113</v>
      </c>
      <c r="H5" s="34" t="s">
        <v>114</v>
      </c>
      <c r="I5" s="34" t="s">
        <v>115</v>
      </c>
      <c r="J5" s="34" t="s">
        <v>116</v>
      </c>
      <c r="M5" s="40" t="s">
        <v>117</v>
      </c>
      <c r="N5" s="34" t="s">
        <v>118</v>
      </c>
      <c r="O5" s="34" t="s">
        <v>95</v>
      </c>
      <c r="Q5" s="38" t="s">
        <v>119</v>
      </c>
      <c r="R5" s="34" t="s">
        <v>120</v>
      </c>
      <c r="S5" s="39" t="s">
        <v>121</v>
      </c>
      <c r="T5" s="34" t="s">
        <v>120</v>
      </c>
      <c r="U5" s="38" t="s">
        <v>122</v>
      </c>
    </row>
    <row r="6" spans="2:53" x14ac:dyDescent="0.25">
      <c r="B6" s="34" t="s">
        <v>73</v>
      </c>
      <c r="C6" s="34" t="s">
        <v>123</v>
      </c>
      <c r="D6" s="34" t="s">
        <v>124</v>
      </c>
      <c r="E6" s="34" t="s">
        <v>125</v>
      </c>
      <c r="F6" s="34" t="s">
        <v>126</v>
      </c>
      <c r="G6" s="34" t="s">
        <v>127</v>
      </c>
      <c r="H6" s="34" t="s">
        <v>128</v>
      </c>
      <c r="I6" s="34" t="s">
        <v>129</v>
      </c>
      <c r="J6" s="34" t="s">
        <v>130</v>
      </c>
      <c r="M6" s="40" t="s">
        <v>131</v>
      </c>
      <c r="N6" s="34" t="s">
        <v>132</v>
      </c>
      <c r="O6" s="34" t="s">
        <v>95</v>
      </c>
      <c r="Q6" s="38" t="s">
        <v>107</v>
      </c>
      <c r="R6" s="34" t="s">
        <v>98</v>
      </c>
      <c r="S6" s="39" t="s">
        <v>133</v>
      </c>
      <c r="T6" s="34" t="s">
        <v>98</v>
      </c>
      <c r="U6" s="38" t="s">
        <v>95</v>
      </c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>
        <f ca="1">IF(AH7=6,VALUE(MID(AG7,1,1)),0)</f>
        <v>0</v>
      </c>
      <c r="AS6" s="41">
        <f ca="1">IF(AH7=6,VALUE(MID(AG7,2,1)),0)</f>
        <v>0</v>
      </c>
      <c r="AT6" s="41">
        <f ca="1">IF(AH7=6,VALUE(MID(AG7,3,1)),0)</f>
        <v>0</v>
      </c>
      <c r="AU6" s="41"/>
      <c r="AV6" s="41">
        <f ca="1">IF(AH7=6,VALUE(MID(AG7,5,1)),0)</f>
        <v>0</v>
      </c>
      <c r="AW6" s="41">
        <f ca="1">IF(AH7=6,VALUE(MID(AG7,6,1)),0)</f>
        <v>0</v>
      </c>
      <c r="AX6" s="41"/>
      <c r="AY6" s="41"/>
      <c r="AZ6" s="41">
        <f ca="1">IF(AH7=6,VALUE(MID(AG7,1,3)),0)</f>
        <v>0</v>
      </c>
      <c r="BA6" s="41">
        <f ca="1">IF(AH7=6,VALUE(MID(AG7,5,2)),0)</f>
        <v>0</v>
      </c>
    </row>
    <row r="7" spans="2:53" x14ac:dyDescent="0.25">
      <c r="B7" s="34" t="s">
        <v>134</v>
      </c>
      <c r="C7" s="34" t="s">
        <v>135</v>
      </c>
      <c r="D7" s="34" t="s">
        <v>136</v>
      </c>
      <c r="E7" s="34" t="s">
        <v>137</v>
      </c>
      <c r="F7" s="34" t="s">
        <v>138</v>
      </c>
      <c r="G7" s="34" t="s">
        <v>139</v>
      </c>
      <c r="H7" s="34" t="s">
        <v>140</v>
      </c>
      <c r="I7" s="34" t="s">
        <v>141</v>
      </c>
      <c r="J7" s="34" t="s">
        <v>142</v>
      </c>
      <c r="M7" s="40" t="s">
        <v>143</v>
      </c>
      <c r="N7" s="34" t="s">
        <v>144</v>
      </c>
      <c r="O7" s="34" t="s">
        <v>95</v>
      </c>
      <c r="Q7" s="38" t="s">
        <v>145</v>
      </c>
      <c r="R7" s="34" t="s">
        <v>87</v>
      </c>
      <c r="S7" s="39" t="s">
        <v>146</v>
      </c>
      <c r="T7" s="34" t="s">
        <v>87</v>
      </c>
      <c r="U7" s="38" t="s">
        <v>147</v>
      </c>
      <c r="X7" s="41">
        <v>1</v>
      </c>
      <c r="Y7" s="42" t="s">
        <v>14</v>
      </c>
      <c r="Z7" s="42" t="s">
        <v>15</v>
      </c>
      <c r="AA7" s="42" t="s">
        <v>16</v>
      </c>
      <c r="AB7" s="42" t="s">
        <v>17</v>
      </c>
      <c r="AC7" s="42" t="s">
        <v>18</v>
      </c>
      <c r="AD7" s="43" t="s">
        <v>19</v>
      </c>
      <c r="AE7" s="43" t="s">
        <v>20</v>
      </c>
      <c r="AF7" s="44">
        <f ca="1">ROV!W55</f>
        <v>0</v>
      </c>
      <c r="AG7" s="45" t="str">
        <f ca="1">FIXED(AF7,2,TRUE)</f>
        <v>0,00</v>
      </c>
      <c r="AH7" s="41">
        <f ca="1">LEN(AG7)</f>
        <v>4</v>
      </c>
      <c r="AI7" s="41">
        <f ca="1">LEN(AE9)</f>
        <v>0</v>
      </c>
      <c r="AJ7" s="41">
        <f ca="1">IF(AH7=12,VALUE(MID(AG7,1,1)),0)</f>
        <v>0</v>
      </c>
      <c r="AK7" s="41">
        <f ca="1">IF(AH7=12,VALUE(MID(AG7,2,1)),IF(AH7=11,VALUE(MID(AG7,1,1)),0))</f>
        <v>0</v>
      </c>
      <c r="AL7" s="41">
        <f ca="1">IF(AH7=12,VALUE(MID(AG7,3,1)),IF(AH7=11,VALUE(MID(AG7,2,1)),IF(AH7=10,VALUE(MID(AG7,1,1)),0)))</f>
        <v>0</v>
      </c>
      <c r="AM7" s="42" t="s">
        <v>21</v>
      </c>
      <c r="AN7" s="41">
        <f ca="1">IF(AH7=12,VALUE(MID(AG7,4,1)),IF(AH7=11,VALUE(MID(AG7,3,1)),IF(AH7=10,VALUE(MID(AG7,2,1)),IF(AH7=9,VALUE(MID(AG7,1,1)),0))))</f>
        <v>0</v>
      </c>
      <c r="AO7" s="41">
        <f ca="1">IF(AH7=12,VALUE(MID(AG7,5,1)),IF(AH7=11,VALUE(MID(AG7,4,1)),IF(AH7=10,VALUE(MID(AG7,3,1)),IF(AH7=9,VALUE(MID(AG7,2,1)),IF(AH7=8,VALUE(MID(AG7,1,1)),0)))))</f>
        <v>0</v>
      </c>
      <c r="AP7" s="41">
        <f ca="1">IF(AH7=12,VALUE(MID(AG7,6,1)),IF(AH7=11,VALUE(MID(AG7,5,1)),IF(AH7=10,VALUE(MID(AG7,4,1)),IF(AH7=9,VALUE(MID(AG7,3,1)),IF(AH7=8,VALUE(MID(AG7,2,1)),IF(AH7=7,VALUE(MID(AG7,1,1)),0))))))</f>
        <v>0</v>
      </c>
      <c r="AQ7" s="42" t="s">
        <v>21</v>
      </c>
      <c r="AR7" s="41">
        <f ca="1">IF(AH7=12,VALUE(MID(AG7,7,1)),IF(AH7=11,VALUE(MID(AG7,6,1)),IF(AH7=10,VALUE(MID(AG7,5,1)),IF(AH7=9,VALUE(MID(AG7,4,1)),IF(AH7=8,VALUE(MID(AG7,3,1)),IF(AH7=7,VALUE(MID(AG7,2,1)),AR6))))))</f>
        <v>0</v>
      </c>
      <c r="AS7" s="41">
        <f ca="1">IF(AH7=12,VALUE(MID(AG7,8,1)),IF(AH7=11,VALUE(MID(AG7,7,1)),IF(AH7=10,VALUE(MID(AG7,6,1)),IF(AH7=9,VALUE(MID(AG7,5,1)),IF(AH7=8,VALUE(MID(AG7,4,1)),IF(AH7=7,VALUE(MID(AG7,3,1)),AS6))))))</f>
        <v>0</v>
      </c>
      <c r="AT7" s="41">
        <f ca="1">IF(AH7=12,VALUE(MID(AG7,9,1)),IF(AH7=11,VALUE(MID(AG7,8,1)),IF(AH7=10,VALUE(MID(AG7,7,1)),IF(AH7=9,VALUE(MID(AG7,6,1)),IF(AH7=8,VALUE(MID(AG7,5,1)),IF(AH7=7,VALUE(MID(AG7,4,1)),AT6))))))</f>
        <v>0</v>
      </c>
      <c r="AU7" s="42" t="s">
        <v>22</v>
      </c>
      <c r="AV7" s="41">
        <f ca="1">IF(AH7=12,VALUE(MID(AG7,11,1)),IF(AH7=11,VALUE(MID(AG7,10,1)),IF(AH7=10,VALUE(MID(AG7,9,1)),IF(AH7=9,VALUE(MID(AG7,8,1)),IF(AH7=8,VALUE(MID(AG7,7,1)),IF(AH7=7,VALUE(MID(AG7,6,1)),AV6))))))</f>
        <v>0</v>
      </c>
      <c r="AW7" s="41">
        <f ca="1">IF(AH7=12,VALUE(MID(AG7,12,1)),IF(AH7=11,VALUE(MID(AG7,11,1)),IF(AH7=10,VALUE(MID(AG7,10,1)),IF(AH7=9,VALUE(MID(AG7,9,1)),IF(AH7=8,VALUE(MID(AG7,8,1)),IF(AH7=7,VALUE(MID(AG7,7,1)),AW6))))))</f>
        <v>0</v>
      </c>
      <c r="AX7" s="41">
        <f ca="1">IF(AH7=12,VALUE(MID(AG7,1,3)),IF(AH7=11,VALUE(MID($K7,1,2)),IF(AH7=10,VALUE(MID(AG7,1,1)),0)))</f>
        <v>0</v>
      </c>
      <c r="AY7" s="41">
        <f ca="1">IF(AH7=12,VALUE(MID(AG7,4,3)),IF(AH7=11,VALUE(MID(AG7,3,3)),IF(AH7=10,VALUE(MID(AG7,2,3)),IF(AH7=9,VALUE(MID(AG7,1,3)),IF(AH7=8,VALUE(MID(AG7,1,2)),IF(AH7=7,VALUE(MID(AG7,1,1)),0))))))</f>
        <v>0</v>
      </c>
      <c r="AZ7" s="41">
        <f ca="1">IF(AH7=12,VALUE(MID(AG7,7,3)),IF(AH7=11,VALUE(MID(AG7,6,3)),IF(AH7=10,VALUE(MID(AG7,5,3)),IF(AH7=9,VALUE(MID(AG7,4,3)),IF(AH7=8,VALUE(MID(AG7,3,3)),IF(AH7=7,VALUE(MID(AG7,2,3)),AZ6))))))</f>
        <v>0</v>
      </c>
      <c r="BA7" s="41">
        <f ca="1">IF(AH7=12,VALUE(MID(AG7,11,2)),IF(AH7=11,VALUE(MID(AG7,10,2)),IF(AH7=10,VALUE(MID(AG7,9,2)),IF(AH7=9,VALUE(MID(AG7,8,2)),IF(AH7=8,VALUE(MID(AG7,7,2)),IF(AH7=7,VALUE(MID(AG7,6,2)),BA6))))))</f>
        <v>0</v>
      </c>
    </row>
    <row r="8" spans="2:53" x14ac:dyDescent="0.25">
      <c r="C8" s="34" t="s">
        <v>148</v>
      </c>
      <c r="D8" s="34" t="s">
        <v>149</v>
      </c>
      <c r="E8" s="34" t="s">
        <v>150</v>
      </c>
      <c r="F8" s="34" t="s">
        <v>151</v>
      </c>
      <c r="G8" s="34" t="s">
        <v>152</v>
      </c>
      <c r="H8" s="34" t="s">
        <v>153</v>
      </c>
      <c r="I8" s="34" t="s">
        <v>154</v>
      </c>
      <c r="J8" s="34" t="s">
        <v>155</v>
      </c>
      <c r="M8" s="40" t="s">
        <v>156</v>
      </c>
      <c r="N8" s="34" t="s">
        <v>157</v>
      </c>
      <c r="O8" s="34" t="s">
        <v>95</v>
      </c>
      <c r="Q8" s="38" t="s">
        <v>93</v>
      </c>
      <c r="R8" s="34" t="s">
        <v>158</v>
      </c>
      <c r="S8" s="39" t="s">
        <v>159</v>
      </c>
      <c r="T8" s="34" t="s">
        <v>160</v>
      </c>
      <c r="U8" s="38" t="s">
        <v>95</v>
      </c>
      <c r="X8" s="41">
        <v>2</v>
      </c>
      <c r="Y8" s="42" t="s">
        <v>23</v>
      </c>
      <c r="Z8" s="42" t="s">
        <v>24</v>
      </c>
      <c r="AA8" s="42" t="s">
        <v>25</v>
      </c>
      <c r="AB8" s="41"/>
      <c r="AC8" s="42" t="s">
        <v>26</v>
      </c>
      <c r="AD8" s="43" t="s">
        <v>27</v>
      </c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6" t="str">
        <f ca="1">IF(BA7&gt;0,", ",IF(AZ7=0,AE7,IF(AND(AND(AR7=0,AS7=0),AT7&gt;0),AE7,IF(AND(AND(AR7=0,AS7&gt;0),AT7&gt;0),AE7,IF(AND(AND(AR7&gt;0,AS7=0),AT7=0),AE7,IF(AND(AND(AR7=0,AS7&gt;0),AT7=0),AE7,", "))))))</f>
        <v xml:space="preserve"> e </v>
      </c>
      <c r="AS8" s="41"/>
      <c r="AT8" s="46">
        <f ca="1">IF(AH7=4,VALUE(MID(AG7,1,1)),0)</f>
        <v>0</v>
      </c>
      <c r="AU8" s="41"/>
      <c r="AV8" s="46">
        <f ca="1">IF(AH7=4,VALUE(MID(AG7,3,1)),IF(AH7=3,VALUE(MID(AG7,2,1)),IF(AH7=2,VALUE(MID(AG7,1,1)),0)))</f>
        <v>0</v>
      </c>
      <c r="AW8" s="46">
        <f ca="1">IF(AH7=4,VALUE(MID(AG7,4,1)),IF(AH7=3,VALUE(MID(AG7,3,1)),IF(AH7=2,VALUE(MID(AG7,2,1)),IF(AH7=1,VALUE(MID(AG7,1,1)),0))))</f>
        <v>0</v>
      </c>
      <c r="AX8" s="41"/>
      <c r="AY8" s="41"/>
      <c r="AZ8" s="46">
        <f ca="1">IF(AH7=4,VALUE(MID(AG7,1,1)),0)</f>
        <v>0</v>
      </c>
      <c r="BA8" s="46">
        <f ca="1">IF(AH7=4,VALUE(MID(AG7,3,2)),IF(AH7=3,VALUE(MID(AG7,2,2)),IF(AH7=2,VALUE(MID(AG7,1,2)),0)))</f>
        <v>0</v>
      </c>
    </row>
    <row r="9" spans="2:53" x14ac:dyDescent="0.25">
      <c r="B9" s="37" t="s">
        <v>161</v>
      </c>
      <c r="C9" s="34" t="s">
        <v>162</v>
      </c>
      <c r="D9" s="34" t="s">
        <v>163</v>
      </c>
      <c r="E9" s="34" t="s">
        <v>164</v>
      </c>
      <c r="F9" s="34" t="s">
        <v>165</v>
      </c>
      <c r="G9" s="34" t="s">
        <v>90</v>
      </c>
      <c r="H9" s="34" t="s">
        <v>166</v>
      </c>
      <c r="I9" s="34" t="s">
        <v>167</v>
      </c>
      <c r="J9" s="34" t="s">
        <v>168</v>
      </c>
      <c r="M9" s="40" t="s">
        <v>83</v>
      </c>
      <c r="N9" s="34" t="s">
        <v>169</v>
      </c>
      <c r="O9" s="34" t="s">
        <v>95</v>
      </c>
      <c r="Q9" s="38" t="s">
        <v>119</v>
      </c>
      <c r="R9" s="34" t="s">
        <v>89</v>
      </c>
      <c r="S9" s="39" t="s">
        <v>170</v>
      </c>
      <c r="T9" s="34" t="s">
        <v>89</v>
      </c>
      <c r="U9" s="38" t="s">
        <v>122</v>
      </c>
      <c r="X9" s="41">
        <v>3</v>
      </c>
      <c r="Y9" s="42" t="s">
        <v>28</v>
      </c>
      <c r="Z9" s="42" t="s">
        <v>29</v>
      </c>
      <c r="AA9" s="42" t="s">
        <v>30</v>
      </c>
      <c r="AB9" s="41"/>
      <c r="AC9" s="42" t="s">
        <v>31</v>
      </c>
      <c r="AD9" s="43" t="s">
        <v>32</v>
      </c>
      <c r="AE9" s="41" t="str">
        <f ca="1">IF(AX7=0,AE10,IF(AND(AY7=0,AZ7=0),AE11&amp;AD15,IF(AND(AY7&gt;0,AZ7&gt;0),AE11&amp;", "&amp;AE13&amp;AR8&amp;AE15,IF(AND(AY7&gt;0,AZ7=0),AE11&amp;AR8&amp;AE13&amp;AD14,IF(AND(AY7=0,AZ7&gt;0),AE11&amp;AR8&amp;AE15,"")))))&amp;AE17</f>
        <v/>
      </c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spans="2:53" x14ac:dyDescent="0.25">
      <c r="B10" s="34" t="s">
        <v>81</v>
      </c>
      <c r="C10" s="34" t="s">
        <v>171</v>
      </c>
      <c r="D10" s="34" t="s">
        <v>172</v>
      </c>
      <c r="E10" s="34" t="s">
        <v>173</v>
      </c>
      <c r="F10" s="34" t="s">
        <v>174</v>
      </c>
      <c r="G10" s="34" t="s">
        <v>175</v>
      </c>
      <c r="H10" s="34" t="s">
        <v>176</v>
      </c>
      <c r="I10" s="34" t="s">
        <v>177</v>
      </c>
      <c r="J10" s="34" t="s">
        <v>178</v>
      </c>
      <c r="M10" s="40" t="s">
        <v>179</v>
      </c>
      <c r="N10" s="34" t="s">
        <v>180</v>
      </c>
      <c r="O10" s="34" t="s">
        <v>95</v>
      </c>
      <c r="Q10" s="38" t="s">
        <v>119</v>
      </c>
      <c r="R10" s="34" t="s">
        <v>104</v>
      </c>
      <c r="S10" s="39" t="s">
        <v>181</v>
      </c>
      <c r="T10" s="34" t="s">
        <v>104</v>
      </c>
      <c r="U10" s="38" t="s">
        <v>122</v>
      </c>
      <c r="X10" s="41">
        <v>4</v>
      </c>
      <c r="Y10" s="42" t="s">
        <v>33</v>
      </c>
      <c r="Z10" s="42" t="s">
        <v>34</v>
      </c>
      <c r="AA10" s="42" t="s">
        <v>35</v>
      </c>
      <c r="AB10" s="41"/>
      <c r="AC10" s="42" t="s">
        <v>36</v>
      </c>
      <c r="AD10" s="43" t="s">
        <v>37</v>
      </c>
      <c r="AE10" s="41" t="str">
        <f ca="1">IF(AX7&gt;0,"",IF(AND(AY7&gt;0,AZ7&gt;0),AE13&amp;AR8&amp;AE15,IF(AND(AY7&gt;0,AZ7=0),AE13&amp;AD14,IF(AND(AY7=0,AZ7&gt;0),AE15,""))))</f>
        <v/>
      </c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spans="2:53" x14ac:dyDescent="0.25">
      <c r="B11" s="34" t="s">
        <v>69</v>
      </c>
      <c r="C11" s="34" t="s">
        <v>182</v>
      </c>
      <c r="D11" s="34" t="s">
        <v>183</v>
      </c>
      <c r="E11" s="34" t="s">
        <v>184</v>
      </c>
      <c r="F11" s="34" t="s">
        <v>185</v>
      </c>
      <c r="G11" s="34" t="s">
        <v>186</v>
      </c>
      <c r="H11" s="34" t="s">
        <v>187</v>
      </c>
      <c r="I11" s="34" t="s">
        <v>188</v>
      </c>
      <c r="J11" s="34" t="s">
        <v>189</v>
      </c>
      <c r="M11" s="40" t="s">
        <v>98</v>
      </c>
      <c r="N11" s="34" t="s">
        <v>190</v>
      </c>
      <c r="O11" s="34" t="s">
        <v>95</v>
      </c>
      <c r="Q11" s="38" t="s">
        <v>119</v>
      </c>
      <c r="R11" s="34" t="s">
        <v>116</v>
      </c>
      <c r="S11" s="39" t="s">
        <v>191</v>
      </c>
      <c r="T11" s="34" t="s">
        <v>116</v>
      </c>
      <c r="U11" s="38" t="s">
        <v>122</v>
      </c>
      <c r="X11" s="41">
        <v>5</v>
      </c>
      <c r="Y11" s="42" t="s">
        <v>38</v>
      </c>
      <c r="Z11" s="42" t="s">
        <v>39</v>
      </c>
      <c r="AA11" s="42" t="s">
        <v>40</v>
      </c>
      <c r="AB11" s="41"/>
      <c r="AC11" s="42" t="s">
        <v>41</v>
      </c>
      <c r="AD11" s="43" t="s">
        <v>42</v>
      </c>
      <c r="AE11" s="41" t="str">
        <f ca="1">IF(AJ7=0,AH11,IF(AND(AND(AJ7=1,AK7=0),AL7=0),VLOOKUP(AJ7,X7:AC15,5),IF(AND(AK7&gt;0,AL7=0),VLOOKUP(AJ7,X7:AC15,4)&amp;AE7&amp;VLOOKUP(AK7,X7:AC15,6),IF(AND(AK7=0,AL7&gt;0),VLOOKUP(AJ7,X7:AC15,4)&amp;AE7&amp;VLOOKUP(AL7,X7:AC15,2),AE12))))&amp;AH12</f>
        <v xml:space="preserve"> milhões</v>
      </c>
      <c r="AF11" s="41"/>
      <c r="AG11" s="41"/>
      <c r="AH11" s="41" t="str">
        <f ca="1">IF(AND(AK7=1,AL7&gt;=1),VLOOKUP(AL7,X7:X15,3),IF(AND(AK7&gt;0,AL7&gt;0),VLOOKUP(AK7,X7:X15,6)&amp;AE7&amp;VLOOKUP(AL7,X7:X15,2),IF(AND(AK7&gt;0,AL7=0),VLOOKUP(AK7,X7:X15,6),IF(AND(AK7=0,AL7&gt;0),VLOOKUP(AL7,X7:X15,2),""))))</f>
        <v/>
      </c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2:53" x14ac:dyDescent="0.25">
      <c r="B12" s="34" t="s">
        <v>96</v>
      </c>
      <c r="C12" s="34" t="s">
        <v>192</v>
      </c>
      <c r="D12" s="34" t="s">
        <v>193</v>
      </c>
      <c r="E12" s="34" t="s">
        <v>194</v>
      </c>
      <c r="F12" s="34" t="s">
        <v>195</v>
      </c>
      <c r="H12" s="34" t="s">
        <v>196</v>
      </c>
      <c r="I12" s="34" t="s">
        <v>197</v>
      </c>
      <c r="J12" s="34" t="s">
        <v>198</v>
      </c>
      <c r="M12" s="40" t="s">
        <v>199</v>
      </c>
      <c r="N12" s="34" t="s">
        <v>200</v>
      </c>
      <c r="O12" s="34" t="s">
        <v>95</v>
      </c>
      <c r="Q12" s="38" t="s">
        <v>201</v>
      </c>
      <c r="R12" s="34" t="s">
        <v>88</v>
      </c>
      <c r="S12" s="39" t="s">
        <v>202</v>
      </c>
      <c r="T12" s="34" t="s">
        <v>88</v>
      </c>
      <c r="U12" s="38" t="s">
        <v>203</v>
      </c>
      <c r="X12" s="41">
        <v>6</v>
      </c>
      <c r="Y12" s="42" t="s">
        <v>43</v>
      </c>
      <c r="Z12" s="42" t="s">
        <v>44</v>
      </c>
      <c r="AA12" s="42" t="s">
        <v>45</v>
      </c>
      <c r="AB12" s="41"/>
      <c r="AC12" s="42" t="s">
        <v>46</v>
      </c>
      <c r="AD12" s="43" t="s">
        <v>47</v>
      </c>
      <c r="AE12" s="41" t="e">
        <f ca="1">IF(AND(AK7=0,AL7=0),VLOOKUP(AJ7,X7:AC15,4),IF(AND(AK7=1,AL7&gt;=1),VLOOKUP(AJ7,X7:AC15,4)&amp;AE7&amp;VLOOKUP(AL7,X7:AC15,3),IF(AND(AK7&gt;0,AL7&gt;0),VLOOKUP(AJ7,X7:AC15,4)&amp;AE7&amp;VLOOKUP(AK7,X7:AC15,6)&amp;AE7&amp;VLOOKUP(AL7,X7:AC15,2),"")))</f>
        <v>#N/A</v>
      </c>
      <c r="AF12" s="41"/>
      <c r="AG12" s="41"/>
      <c r="AH12" s="41" t="str">
        <f ca="1">IF(AX7=1,AD8,AD9)</f>
        <v xml:space="preserve"> milhões</v>
      </c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spans="2:53" x14ac:dyDescent="0.25">
      <c r="B13" s="34" t="s">
        <v>70</v>
      </c>
      <c r="C13" s="34" t="s">
        <v>204</v>
      </c>
      <c r="D13" s="34" t="s">
        <v>205</v>
      </c>
      <c r="F13" s="34" t="s">
        <v>206</v>
      </c>
      <c r="H13" s="34" t="s">
        <v>207</v>
      </c>
      <c r="I13" s="34" t="s">
        <v>208</v>
      </c>
      <c r="J13" s="34" t="s">
        <v>209</v>
      </c>
      <c r="M13" s="40" t="s">
        <v>160</v>
      </c>
      <c r="N13" s="34" t="s">
        <v>210</v>
      </c>
      <c r="O13" s="34" t="s">
        <v>95</v>
      </c>
      <c r="Q13" s="38" t="s">
        <v>145</v>
      </c>
      <c r="R13" s="34" t="s">
        <v>102</v>
      </c>
      <c r="S13" s="39" t="s">
        <v>211</v>
      </c>
      <c r="T13" s="34" t="s">
        <v>102</v>
      </c>
      <c r="U13" s="38" t="s">
        <v>147</v>
      </c>
      <c r="X13" s="41">
        <v>7</v>
      </c>
      <c r="Y13" s="42" t="s">
        <v>48</v>
      </c>
      <c r="Z13" s="42" t="s">
        <v>49</v>
      </c>
      <c r="AA13" s="42" t="s">
        <v>50</v>
      </c>
      <c r="AB13" s="41"/>
      <c r="AC13" s="42" t="s">
        <v>51</v>
      </c>
      <c r="AD13" s="43" t="s">
        <v>52</v>
      </c>
      <c r="AE13" s="41" t="str">
        <f ca="1">IF(AN7=0,AH14,IF(AND(AND(AN7=1,AO7=0),$U7=0),VLOOKUP(AN7,X7:AC15,5),IF(AND(AO7&gt;0,AP7=0),VLOOKUP(AN7,X7:AC15,4)&amp;AE7&amp;VLOOKUP(AO7,X7:AC15,6),IF(AND(AO7=0,AP7=0),VLOOKUP(AN7,X7:AC15,4),IF(AND(AO7=0,AP7&gt;0),VLOOKUP(AN7,X7:AC15,4)&amp;AE7&amp;VLOOKUP(AP7,X7:AC15,2),AE14)))))&amp;AD7</f>
        <v>0 mil</v>
      </c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2:53" x14ac:dyDescent="0.25">
      <c r="B14" s="34" t="s">
        <v>71</v>
      </c>
      <c r="C14" s="34" t="s">
        <v>212</v>
      </c>
      <c r="F14" s="34" t="s">
        <v>213</v>
      </c>
      <c r="H14" s="34" t="s">
        <v>214</v>
      </c>
      <c r="I14" s="34" t="s">
        <v>215</v>
      </c>
      <c r="J14" s="34" t="s">
        <v>216</v>
      </c>
      <c r="M14" s="40" t="s">
        <v>217</v>
      </c>
      <c r="N14" s="34" t="s">
        <v>218</v>
      </c>
      <c r="O14" s="34" t="s">
        <v>95</v>
      </c>
      <c r="Q14" s="38" t="s">
        <v>145</v>
      </c>
      <c r="R14" s="34" t="s">
        <v>114</v>
      </c>
      <c r="S14" s="39" t="s">
        <v>219</v>
      </c>
      <c r="T14" s="34" t="s">
        <v>114</v>
      </c>
      <c r="U14" s="38" t="s">
        <v>147</v>
      </c>
      <c r="X14" s="41">
        <v>8</v>
      </c>
      <c r="Y14" s="42" t="s">
        <v>53</v>
      </c>
      <c r="Z14" s="42" t="s">
        <v>54</v>
      </c>
      <c r="AA14" s="42" t="s">
        <v>55</v>
      </c>
      <c r="AB14" s="41"/>
      <c r="AC14" s="42" t="s">
        <v>56</v>
      </c>
      <c r="AD14" s="43" t="s">
        <v>57</v>
      </c>
      <c r="AE14" s="41">
        <f ca="1">IF(AND(AO7=1,AP7&gt;=1),VLOOKUP(AN7,X7:AC15,4)&amp;AE7&amp;VLOOKUP(AP7,X7:AC15,3),IF(AND(AO7&gt;0,AP7&gt;0),VLOOKUP(AN7,X7:AC15,4)&amp;AE7&amp;VLOOKUP(AO7,X7:AC15,6)&amp;AE7&amp;VLOOKUP(AP7,X7:AC15,2),0))</f>
        <v>0</v>
      </c>
      <c r="AF14" s="41"/>
      <c r="AG14" s="41"/>
      <c r="AH14" s="41">
        <f ca="1">IF(AND(AO7=1,AP7&gt;=1),VLOOKUP(AP7,X7:AC15,3),IF(AND(AO7&gt;0,AP7&gt;0),VLOOKUP(AO7,X7:AC15,6)&amp;AE7&amp;VLOOKUP(AP7,X7:AC15,2),IF(AND(AO7&gt;0,AP7=0),VLOOKUP(AO7,X7:AC15,6),IF(AP7&gt;0,VLOOKUP(AP7,X7:AC15,2),0))))</f>
        <v>0</v>
      </c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2:53" x14ac:dyDescent="0.25">
      <c r="B15" s="34" t="s">
        <v>134</v>
      </c>
      <c r="C15" s="34" t="s">
        <v>220</v>
      </c>
      <c r="D15" s="37" t="s">
        <v>96</v>
      </c>
      <c r="F15" s="34" t="s">
        <v>221</v>
      </c>
      <c r="I15" s="34" t="s">
        <v>222</v>
      </c>
      <c r="J15" s="34" t="s">
        <v>223</v>
      </c>
      <c r="M15" s="40" t="s">
        <v>224</v>
      </c>
      <c r="N15" s="34" t="s">
        <v>225</v>
      </c>
      <c r="O15" s="34" t="s">
        <v>95</v>
      </c>
      <c r="Q15" s="38" t="s">
        <v>226</v>
      </c>
      <c r="R15" s="34" t="s">
        <v>86</v>
      </c>
      <c r="S15" s="39" t="s">
        <v>227</v>
      </c>
      <c r="T15" s="34" t="s">
        <v>86</v>
      </c>
      <c r="U15" s="38" t="s">
        <v>228</v>
      </c>
      <c r="X15" s="41">
        <v>9</v>
      </c>
      <c r="Y15" s="47" t="s">
        <v>58</v>
      </c>
      <c r="Z15" s="47" t="s">
        <v>59</v>
      </c>
      <c r="AA15" s="47" t="s">
        <v>60</v>
      </c>
      <c r="AB15" s="48"/>
      <c r="AC15" s="47" t="s">
        <v>61</v>
      </c>
      <c r="AD15" s="49" t="s">
        <v>62</v>
      </c>
      <c r="AE15" s="48" t="str">
        <f ca="1">IF(AR7=0,AH15,IF(AND(AND(AR7=1,AS7=0),AT7=0),VLOOKUP(AR7,X7:AC15,5),IF(AND(AS7&gt;0,AT7=0),VLOOKUP(AR7,X7:AC15,4)&amp;AE7&amp;VLOOKUP(AS7,X7:AC15,6),IF(AND(AS7=0,AT7=0),VLOOKUP(AR7,X7:AC15,4),IF(AND(AS7=0,AT7&gt;0),VLOOKUP(AR7,X7:AC15,4)&amp;AE7&amp;VLOOKUP(AT7,X7:AC15,2),AE16)))))&amp;AH16</f>
        <v>0 reais</v>
      </c>
      <c r="AF15" s="48"/>
      <c r="AG15" s="48"/>
      <c r="AH15" s="48">
        <f ca="1">IF(AR7&gt;0,0,IF(AND(AS7=1,AT7&gt;=1),VLOOKUP(AT7,X7:AC15,3),IF(AND(AS7&gt;0,AT7&gt;0),VLOOKUP(AS7,X7:AC15,6)&amp;" E "&amp;VLOOKUP(AT7,X7:AC15,2),IF(AND(AS7&gt;0,AT7=0),VLOOKUP(AS7,X7:AC15,6),IF(AND(AND(AR7=0,AS7=0),AT7&gt;0),VLOOKUP(AT7,X7:AC15,2),0)))))</f>
        <v>0</v>
      </c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</row>
    <row r="16" spans="2:53" x14ac:dyDescent="0.25">
      <c r="B16" s="34" t="s">
        <v>73</v>
      </c>
      <c r="C16" s="34" t="s">
        <v>229</v>
      </c>
      <c r="D16" s="34" t="s">
        <v>230</v>
      </c>
      <c r="I16" s="34" t="s">
        <v>231</v>
      </c>
      <c r="J16" s="34" t="s">
        <v>232</v>
      </c>
      <c r="M16" s="40" t="s">
        <v>233</v>
      </c>
      <c r="N16" s="34" t="s">
        <v>234</v>
      </c>
      <c r="O16" s="34" t="s">
        <v>95</v>
      </c>
      <c r="Q16" s="38" t="s">
        <v>93</v>
      </c>
      <c r="R16" s="34" t="s">
        <v>235</v>
      </c>
      <c r="S16" s="39" t="s">
        <v>236</v>
      </c>
      <c r="T16" s="34" t="s">
        <v>237</v>
      </c>
      <c r="U16" s="38" t="s">
        <v>95</v>
      </c>
      <c r="X16" s="41"/>
      <c r="Y16" s="42" t="s">
        <v>63</v>
      </c>
      <c r="Z16" s="42" t="s">
        <v>64</v>
      </c>
      <c r="AA16" s="42" t="s">
        <v>65</v>
      </c>
      <c r="AB16" s="41"/>
      <c r="AC16" s="42" t="s">
        <v>66</v>
      </c>
      <c r="AD16" s="41"/>
      <c r="AE16" s="41">
        <f ca="1">IF(AND(AS7=1,AT7&gt;=1),VLOOKUP(AR7,X7:AC15,4)&amp;AE7&amp;VLOOKUP(AT7,X7:AC15,3),IF(AND(AS7&gt;0,AT7&gt;0),VLOOKUP(AR7,X7:AC15,4)&amp;AE7&amp;VLOOKUP(AS7,X7:AC15,6)&amp;AE7&amp;VLOOKUP(AT7,X7:AC15,2),0))</f>
        <v>0</v>
      </c>
      <c r="AF16" s="41"/>
      <c r="AG16" s="41"/>
      <c r="AH16" s="41" t="str">
        <f ca="1">IF(AZ7=1,AD12,AD14)</f>
        <v xml:space="preserve"> reais</v>
      </c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spans="2:53" x14ac:dyDescent="0.25">
      <c r="B17" s="34" t="s">
        <v>74</v>
      </c>
      <c r="C17" s="34" t="s">
        <v>238</v>
      </c>
      <c r="D17" s="34" t="s">
        <v>239</v>
      </c>
      <c r="J17" s="34" t="s">
        <v>240</v>
      </c>
      <c r="M17" s="40" t="s">
        <v>241</v>
      </c>
      <c r="N17" s="34" t="s">
        <v>242</v>
      </c>
      <c r="O17" s="34" t="s">
        <v>95</v>
      </c>
      <c r="Q17" s="38" t="s">
        <v>93</v>
      </c>
      <c r="R17" s="34" t="s">
        <v>243</v>
      </c>
      <c r="S17" s="39" t="s">
        <v>244</v>
      </c>
      <c r="T17" s="34" t="s">
        <v>237</v>
      </c>
      <c r="U17" s="38" t="s">
        <v>95</v>
      </c>
      <c r="X17" s="41"/>
      <c r="Y17" s="41"/>
      <c r="Z17" s="41"/>
      <c r="AA17" s="41"/>
      <c r="AB17" s="41"/>
      <c r="AC17" s="41"/>
      <c r="AD17" s="41"/>
      <c r="AE17" s="41" t="str">
        <f ca="1">IF(BA7=0,"",AE7&amp;IF(AND(AV7=1,AW7&gt;=1),VLOOKUP(AW7,X7:AC15,3),IF(AND(AV7&gt;0,AW7&gt;0),VLOOKUP(AV7,X7:AC15,6)&amp;AE7&amp;VLOOKUP(AW7,X7:AC15,2),IF(AND(AV7&gt;0,AW7=0),VLOOKUP(AV7,X7:AC15,6),IF(AND(AV7=0,AW7&gt;0),VLOOKUP(AW7,X7:AC15,2),"")))))&amp;IF(BA7=1,AD10,IF(BA7&gt;0,AD11,""))</f>
        <v/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spans="2:53" x14ac:dyDescent="0.25">
      <c r="B18" s="34" t="s">
        <v>75</v>
      </c>
      <c r="C18" s="34" t="s">
        <v>245</v>
      </c>
      <c r="D18" s="34" t="s">
        <v>246</v>
      </c>
      <c r="J18" s="34" t="s">
        <v>247</v>
      </c>
      <c r="M18" s="40" t="s">
        <v>248</v>
      </c>
      <c r="N18" s="34" t="s">
        <v>249</v>
      </c>
      <c r="O18" s="34" t="s">
        <v>95</v>
      </c>
      <c r="Q18" s="38" t="s">
        <v>93</v>
      </c>
      <c r="R18" s="34" t="s">
        <v>250</v>
      </c>
      <c r="S18" s="39" t="s">
        <v>251</v>
      </c>
      <c r="T18" s="34" t="s">
        <v>237</v>
      </c>
      <c r="U18" s="38" t="s">
        <v>95</v>
      </c>
    </row>
    <row r="19" spans="2:53" x14ac:dyDescent="0.25">
      <c r="C19" s="34" t="s">
        <v>252</v>
      </c>
      <c r="D19" s="34" t="s">
        <v>253</v>
      </c>
      <c r="J19" s="34" t="s">
        <v>254</v>
      </c>
      <c r="M19" s="40" t="s">
        <v>255</v>
      </c>
      <c r="N19" s="34" t="s">
        <v>256</v>
      </c>
      <c r="O19" s="34" t="s">
        <v>95</v>
      </c>
      <c r="Q19" s="38" t="s">
        <v>257</v>
      </c>
      <c r="R19" s="34" t="s">
        <v>85</v>
      </c>
      <c r="S19" s="39" t="s">
        <v>258</v>
      </c>
      <c r="T19" s="34" t="s">
        <v>85</v>
      </c>
      <c r="U19" s="38" t="s">
        <v>259</v>
      </c>
    </row>
    <row r="20" spans="2:53" x14ac:dyDescent="0.25">
      <c r="C20" s="34" t="s">
        <v>260</v>
      </c>
      <c r="D20" s="34" t="s">
        <v>261</v>
      </c>
      <c r="M20" s="40" t="s">
        <v>262</v>
      </c>
      <c r="N20" s="34" t="s">
        <v>263</v>
      </c>
      <c r="O20" s="34" t="s">
        <v>95</v>
      </c>
      <c r="Q20" s="38" t="s">
        <v>257</v>
      </c>
      <c r="R20" s="34" t="s">
        <v>84</v>
      </c>
      <c r="S20" s="39" t="s">
        <v>264</v>
      </c>
      <c r="T20" s="34" t="s">
        <v>84</v>
      </c>
      <c r="U20" s="38" t="s">
        <v>265</v>
      </c>
    </row>
    <row r="21" spans="2:53" x14ac:dyDescent="0.25">
      <c r="C21" s="34" t="s">
        <v>266</v>
      </c>
      <c r="D21" s="34" t="s">
        <v>267</v>
      </c>
      <c r="M21" s="40" t="s">
        <v>268</v>
      </c>
      <c r="N21" s="34" t="s">
        <v>269</v>
      </c>
      <c r="O21" s="34" t="s">
        <v>95</v>
      </c>
      <c r="Q21" s="38" t="s">
        <v>93</v>
      </c>
      <c r="R21" s="34" t="s">
        <v>148</v>
      </c>
      <c r="S21" s="39" t="s">
        <v>270</v>
      </c>
      <c r="T21" s="34" t="s">
        <v>148</v>
      </c>
      <c r="U21" s="38" t="s">
        <v>95</v>
      </c>
    </row>
    <row r="22" spans="2:53" x14ac:dyDescent="0.25">
      <c r="D22" s="34" t="s">
        <v>271</v>
      </c>
      <c r="M22" s="40" t="s">
        <v>237</v>
      </c>
      <c r="N22" s="34" t="s">
        <v>272</v>
      </c>
      <c r="O22" s="34" t="s">
        <v>95</v>
      </c>
      <c r="Q22" s="38" t="s">
        <v>273</v>
      </c>
      <c r="R22" s="34" t="s">
        <v>274</v>
      </c>
      <c r="S22" s="39" t="s">
        <v>275</v>
      </c>
      <c r="T22" s="34" t="s">
        <v>274</v>
      </c>
      <c r="U22" s="38" t="s">
        <v>276</v>
      </c>
    </row>
    <row r="23" spans="2:53" x14ac:dyDescent="0.25">
      <c r="D23" s="34" t="s">
        <v>277</v>
      </c>
      <c r="M23" s="40" t="s">
        <v>278</v>
      </c>
      <c r="N23" s="34" t="s">
        <v>279</v>
      </c>
      <c r="O23" s="34" t="s">
        <v>95</v>
      </c>
      <c r="Q23" s="38" t="s">
        <v>201</v>
      </c>
      <c r="R23" s="34" t="s">
        <v>103</v>
      </c>
      <c r="S23" s="39" t="s">
        <v>280</v>
      </c>
      <c r="T23" s="34" t="s">
        <v>103</v>
      </c>
      <c r="U23" s="38" t="s">
        <v>203</v>
      </c>
    </row>
    <row r="24" spans="2:53" x14ac:dyDescent="0.25">
      <c r="D24" s="34" t="s">
        <v>281</v>
      </c>
      <c r="M24" s="40" t="s">
        <v>282</v>
      </c>
      <c r="N24" s="34" t="s">
        <v>283</v>
      </c>
      <c r="O24" s="34" t="s">
        <v>95</v>
      </c>
      <c r="Q24" s="38" t="s">
        <v>226</v>
      </c>
      <c r="R24" s="34" t="s">
        <v>101</v>
      </c>
      <c r="S24" s="39" t="s">
        <v>284</v>
      </c>
      <c r="T24" s="34" t="s">
        <v>101</v>
      </c>
      <c r="U24" s="38" t="s">
        <v>228</v>
      </c>
    </row>
    <row r="25" spans="2:53" x14ac:dyDescent="0.25">
      <c r="D25" s="34" t="s">
        <v>285</v>
      </c>
      <c r="M25" s="40" t="s">
        <v>286</v>
      </c>
      <c r="N25" s="34" t="s">
        <v>287</v>
      </c>
      <c r="O25" s="34" t="s">
        <v>95</v>
      </c>
      <c r="Q25" s="38" t="s">
        <v>201</v>
      </c>
      <c r="R25" s="34" t="s">
        <v>115</v>
      </c>
      <c r="S25" s="39" t="s">
        <v>288</v>
      </c>
      <c r="T25" s="34" t="s">
        <v>115</v>
      </c>
      <c r="U25" s="38" t="s">
        <v>203</v>
      </c>
    </row>
    <row r="26" spans="2:53" x14ac:dyDescent="0.25">
      <c r="D26" s="34" t="s">
        <v>289</v>
      </c>
      <c r="M26" s="40" t="s">
        <v>290</v>
      </c>
      <c r="N26" s="34" t="s">
        <v>291</v>
      </c>
      <c r="O26" s="34" t="s">
        <v>95</v>
      </c>
      <c r="Q26" s="38" t="s">
        <v>93</v>
      </c>
      <c r="R26" s="34" t="s">
        <v>162</v>
      </c>
      <c r="S26" s="39" t="s">
        <v>292</v>
      </c>
      <c r="T26" s="34" t="s">
        <v>162</v>
      </c>
      <c r="U26" s="38" t="s">
        <v>95</v>
      </c>
    </row>
    <row r="27" spans="2:53" x14ac:dyDescent="0.25">
      <c r="D27" s="34" t="s">
        <v>293</v>
      </c>
      <c r="M27" s="40" t="s">
        <v>294</v>
      </c>
      <c r="N27" s="34" t="s">
        <v>295</v>
      </c>
      <c r="O27" s="34" t="s">
        <v>95</v>
      </c>
      <c r="Q27" s="38" t="s">
        <v>93</v>
      </c>
      <c r="R27" s="34" t="s">
        <v>230</v>
      </c>
      <c r="S27" s="39" t="s">
        <v>296</v>
      </c>
      <c r="T27" s="34" t="s">
        <v>230</v>
      </c>
      <c r="U27" s="38" t="s">
        <v>95</v>
      </c>
    </row>
    <row r="28" spans="2:53" x14ac:dyDescent="0.25">
      <c r="D28" s="34" t="s">
        <v>297</v>
      </c>
      <c r="M28" s="40" t="s">
        <v>298</v>
      </c>
      <c r="N28" s="34" t="s">
        <v>299</v>
      </c>
      <c r="O28" s="34" t="s">
        <v>95</v>
      </c>
      <c r="Q28" s="38" t="s">
        <v>93</v>
      </c>
      <c r="R28" s="34" t="s">
        <v>171</v>
      </c>
      <c r="S28" s="39" t="s">
        <v>300</v>
      </c>
      <c r="T28" s="34" t="s">
        <v>171</v>
      </c>
      <c r="U28" s="38" t="s">
        <v>95</v>
      </c>
    </row>
    <row r="29" spans="2:53" x14ac:dyDescent="0.25">
      <c r="D29" s="34" t="s">
        <v>301</v>
      </c>
      <c r="M29" s="40" t="s">
        <v>302</v>
      </c>
      <c r="N29" s="34" t="s">
        <v>303</v>
      </c>
      <c r="O29" s="34" t="s">
        <v>95</v>
      </c>
      <c r="Q29" s="38" t="s">
        <v>257</v>
      </c>
      <c r="R29" s="34" t="s">
        <v>304</v>
      </c>
      <c r="S29" s="39" t="s">
        <v>305</v>
      </c>
      <c r="T29" s="34" t="s">
        <v>100</v>
      </c>
      <c r="U29" s="38" t="s">
        <v>259</v>
      </c>
    </row>
    <row r="30" spans="2:53" x14ac:dyDescent="0.25">
      <c r="D30" s="34" t="s">
        <v>306</v>
      </c>
      <c r="M30" s="40" t="s">
        <v>307</v>
      </c>
      <c r="N30" s="34" t="s">
        <v>308</v>
      </c>
      <c r="O30" s="34" t="s">
        <v>95</v>
      </c>
      <c r="Q30" s="38" t="s">
        <v>93</v>
      </c>
      <c r="R30" s="34" t="s">
        <v>239</v>
      </c>
      <c r="S30" s="39" t="s">
        <v>309</v>
      </c>
      <c r="T30" s="34" t="s">
        <v>239</v>
      </c>
      <c r="U30" s="38" t="s">
        <v>95</v>
      </c>
    </row>
    <row r="31" spans="2:53" x14ac:dyDescent="0.25">
      <c r="D31" s="34" t="s">
        <v>310</v>
      </c>
      <c r="M31" s="40" t="s">
        <v>311</v>
      </c>
      <c r="N31" s="34" t="s">
        <v>312</v>
      </c>
      <c r="O31" s="34" t="s">
        <v>95</v>
      </c>
      <c r="Q31" s="38" t="s">
        <v>257</v>
      </c>
      <c r="R31" s="34" t="s">
        <v>112</v>
      </c>
      <c r="S31" s="39" t="s">
        <v>313</v>
      </c>
      <c r="T31" s="34" t="s">
        <v>112</v>
      </c>
      <c r="U31" s="38" t="s">
        <v>265</v>
      </c>
    </row>
    <row r="32" spans="2:53" x14ac:dyDescent="0.25">
      <c r="M32" s="40" t="s">
        <v>314</v>
      </c>
      <c r="N32" s="34" t="s">
        <v>315</v>
      </c>
      <c r="O32" s="34" t="s">
        <v>95</v>
      </c>
      <c r="Q32" s="38" t="s">
        <v>145</v>
      </c>
      <c r="R32" s="34" t="s">
        <v>128</v>
      </c>
      <c r="S32" s="39" t="s">
        <v>316</v>
      </c>
      <c r="T32" s="34" t="s">
        <v>128</v>
      </c>
      <c r="U32" s="38" t="s">
        <v>147</v>
      </c>
    </row>
    <row r="33" spans="3:21" x14ac:dyDescent="0.25">
      <c r="M33" s="40" t="s">
        <v>317</v>
      </c>
      <c r="N33" s="34" t="s">
        <v>318</v>
      </c>
      <c r="O33" s="34" t="s">
        <v>95</v>
      </c>
      <c r="Q33" s="38" t="s">
        <v>93</v>
      </c>
      <c r="R33" s="34" t="s">
        <v>182</v>
      </c>
      <c r="S33" s="39" t="s">
        <v>319</v>
      </c>
      <c r="T33" s="34" t="s">
        <v>182</v>
      </c>
      <c r="U33" s="38" t="s">
        <v>95</v>
      </c>
    </row>
    <row r="34" spans="3:21" x14ac:dyDescent="0.25">
      <c r="M34" s="40" t="s">
        <v>320</v>
      </c>
      <c r="N34" s="34" t="s">
        <v>321</v>
      </c>
      <c r="O34" s="34" t="s">
        <v>95</v>
      </c>
      <c r="Q34" s="38" t="s">
        <v>145</v>
      </c>
      <c r="R34" s="34" t="s">
        <v>140</v>
      </c>
      <c r="S34" s="39" t="s">
        <v>322</v>
      </c>
      <c r="T34" s="34" t="s">
        <v>140</v>
      </c>
      <c r="U34" s="38" t="s">
        <v>147</v>
      </c>
    </row>
    <row r="35" spans="3:21" x14ac:dyDescent="0.25">
      <c r="M35" s="40" t="s">
        <v>230</v>
      </c>
      <c r="N35" s="34" t="s">
        <v>323</v>
      </c>
      <c r="O35" s="34" t="s">
        <v>95</v>
      </c>
      <c r="Q35" s="38" t="s">
        <v>201</v>
      </c>
      <c r="R35" s="34" t="s">
        <v>129</v>
      </c>
      <c r="S35" s="39" t="s">
        <v>324</v>
      </c>
      <c r="T35" s="34" t="s">
        <v>129</v>
      </c>
      <c r="U35" s="38" t="s">
        <v>203</v>
      </c>
    </row>
    <row r="36" spans="3:21" x14ac:dyDescent="0.25">
      <c r="M36" s="40" t="s">
        <v>162</v>
      </c>
      <c r="N36" s="34" t="s">
        <v>325</v>
      </c>
      <c r="O36" s="34" t="s">
        <v>95</v>
      </c>
      <c r="Q36" s="38" t="s">
        <v>257</v>
      </c>
      <c r="R36" s="34" t="s">
        <v>126</v>
      </c>
      <c r="S36" s="39" t="s">
        <v>326</v>
      </c>
      <c r="T36" s="34" t="s">
        <v>126</v>
      </c>
      <c r="U36" s="38" t="s">
        <v>265</v>
      </c>
    </row>
    <row r="37" spans="3:21" x14ac:dyDescent="0.25">
      <c r="M37" s="40" t="s">
        <v>171</v>
      </c>
      <c r="N37" s="34" t="s">
        <v>327</v>
      </c>
      <c r="O37" s="34" t="s">
        <v>95</v>
      </c>
      <c r="Q37" s="38" t="s">
        <v>119</v>
      </c>
      <c r="R37" s="34" t="s">
        <v>130</v>
      </c>
      <c r="S37" s="39" t="s">
        <v>328</v>
      </c>
      <c r="T37" s="34" t="s">
        <v>130</v>
      </c>
      <c r="U37" s="38" t="s">
        <v>122</v>
      </c>
    </row>
    <row r="38" spans="3:21" x14ac:dyDescent="0.25">
      <c r="M38" s="40" t="s">
        <v>329</v>
      </c>
      <c r="N38" s="34" t="s">
        <v>330</v>
      </c>
      <c r="O38" s="34" t="s">
        <v>95</v>
      </c>
      <c r="Q38" s="38" t="s">
        <v>93</v>
      </c>
      <c r="R38" s="34" t="s">
        <v>246</v>
      </c>
      <c r="S38" s="39" t="s">
        <v>331</v>
      </c>
      <c r="T38" s="34" t="s">
        <v>246</v>
      </c>
      <c r="U38" s="38" t="s">
        <v>95</v>
      </c>
    </row>
    <row r="39" spans="3:21" x14ac:dyDescent="0.25">
      <c r="M39" s="40" t="s">
        <v>182</v>
      </c>
      <c r="N39" s="34" t="s">
        <v>332</v>
      </c>
      <c r="O39" s="34" t="s">
        <v>95</v>
      </c>
      <c r="Q39" s="38" t="s">
        <v>145</v>
      </c>
      <c r="R39" s="34" t="s">
        <v>153</v>
      </c>
      <c r="S39" s="39" t="s">
        <v>333</v>
      </c>
      <c r="T39" s="34" t="s">
        <v>153</v>
      </c>
      <c r="U39" s="38" t="s">
        <v>147</v>
      </c>
    </row>
    <row r="40" spans="3:21" x14ac:dyDescent="0.25">
      <c r="M40" s="40" t="s">
        <v>334</v>
      </c>
      <c r="N40" s="34" t="s">
        <v>335</v>
      </c>
      <c r="O40" s="34" t="s">
        <v>95</v>
      </c>
      <c r="Q40" s="38" t="s">
        <v>273</v>
      </c>
      <c r="R40" s="34" t="s">
        <v>111</v>
      </c>
      <c r="S40" s="39" t="s">
        <v>336</v>
      </c>
      <c r="T40" s="34" t="s">
        <v>111</v>
      </c>
      <c r="U40" s="38" t="s">
        <v>276</v>
      </c>
    </row>
    <row r="41" spans="3:21" x14ac:dyDescent="0.25">
      <c r="M41" s="40" t="s">
        <v>337</v>
      </c>
      <c r="N41" s="34" t="s">
        <v>338</v>
      </c>
      <c r="O41" s="34" t="s">
        <v>95</v>
      </c>
      <c r="Q41" s="38" t="s">
        <v>226</v>
      </c>
      <c r="R41" s="34" t="s">
        <v>113</v>
      </c>
      <c r="S41" s="39" t="s">
        <v>339</v>
      </c>
      <c r="T41" s="34" t="s">
        <v>113</v>
      </c>
      <c r="U41" s="38" t="s">
        <v>228</v>
      </c>
    </row>
    <row r="42" spans="3:21" x14ac:dyDescent="0.25">
      <c r="M42" s="40" t="s">
        <v>246</v>
      </c>
      <c r="N42" s="34" t="s">
        <v>340</v>
      </c>
      <c r="O42" s="34" t="s">
        <v>95</v>
      </c>
      <c r="Q42" s="38" t="s">
        <v>119</v>
      </c>
      <c r="R42" s="34" t="s">
        <v>341</v>
      </c>
      <c r="S42" s="39" t="s">
        <v>342</v>
      </c>
      <c r="T42" s="34" t="s">
        <v>341</v>
      </c>
      <c r="U42" s="38" t="s">
        <v>122</v>
      </c>
    </row>
    <row r="43" spans="3:21" x14ac:dyDescent="0.25">
      <c r="M43" s="40" t="s">
        <v>343</v>
      </c>
      <c r="N43" s="34" t="s">
        <v>344</v>
      </c>
      <c r="O43" s="34" t="s">
        <v>95</v>
      </c>
      <c r="Q43" s="38" t="s">
        <v>93</v>
      </c>
      <c r="R43" s="34" t="s">
        <v>253</v>
      </c>
      <c r="S43" s="39" t="s">
        <v>345</v>
      </c>
      <c r="T43" s="34" t="s">
        <v>253</v>
      </c>
      <c r="U43" s="38" t="s">
        <v>95</v>
      </c>
    </row>
    <row r="44" spans="3:21" x14ac:dyDescent="0.25">
      <c r="C44" s="34" t="s">
        <v>91</v>
      </c>
      <c r="E44" s="34" t="s">
        <v>346</v>
      </c>
      <c r="F44" s="34" t="s">
        <v>347</v>
      </c>
      <c r="G44" s="34" t="s">
        <v>348</v>
      </c>
      <c r="H44" s="34" t="s">
        <v>349</v>
      </c>
      <c r="I44" s="34" t="s">
        <v>350</v>
      </c>
      <c r="J44" s="34" t="s">
        <v>351</v>
      </c>
      <c r="K44" s="34" t="s">
        <v>352</v>
      </c>
      <c r="M44" s="40" t="s">
        <v>353</v>
      </c>
      <c r="N44" s="34" t="s">
        <v>354</v>
      </c>
      <c r="O44" s="34" t="s">
        <v>95</v>
      </c>
      <c r="Q44" s="38" t="s">
        <v>93</v>
      </c>
      <c r="R44" s="34" t="s">
        <v>355</v>
      </c>
      <c r="S44" s="39" t="s">
        <v>356</v>
      </c>
      <c r="T44" s="34" t="s">
        <v>355</v>
      </c>
      <c r="U44" s="38" t="s">
        <v>95</v>
      </c>
    </row>
    <row r="45" spans="3:21" x14ac:dyDescent="0.25">
      <c r="C45" s="34" t="s">
        <v>82</v>
      </c>
      <c r="E45" s="34" t="s">
        <v>357</v>
      </c>
      <c r="F45" s="34" t="s">
        <v>358</v>
      </c>
      <c r="G45" s="34" t="s">
        <v>359</v>
      </c>
      <c r="H45" s="34" t="s">
        <v>360</v>
      </c>
      <c r="I45" s="34" t="s">
        <v>361</v>
      </c>
      <c r="J45" s="34" t="s">
        <v>362</v>
      </c>
      <c r="K45" s="34" t="s">
        <v>363</v>
      </c>
      <c r="M45" s="40" t="s">
        <v>364</v>
      </c>
      <c r="N45" s="34" t="s">
        <v>365</v>
      </c>
      <c r="O45" s="34" t="s">
        <v>95</v>
      </c>
      <c r="Q45" s="38" t="s">
        <v>145</v>
      </c>
      <c r="R45" s="34" t="s">
        <v>166</v>
      </c>
      <c r="S45" s="39" t="s">
        <v>366</v>
      </c>
      <c r="T45" s="34" t="s">
        <v>166</v>
      </c>
      <c r="U45" s="38" t="s">
        <v>147</v>
      </c>
    </row>
    <row r="46" spans="3:21" x14ac:dyDescent="0.25">
      <c r="C46" s="34" t="s">
        <v>117</v>
      </c>
      <c r="E46" s="34" t="s">
        <v>367</v>
      </c>
      <c r="F46" s="34" t="s">
        <v>368</v>
      </c>
      <c r="G46" s="34" t="s">
        <v>369</v>
      </c>
      <c r="H46" s="34" t="s">
        <v>370</v>
      </c>
      <c r="I46" s="34" t="s">
        <v>371</v>
      </c>
      <c r="J46" s="34" t="s">
        <v>372</v>
      </c>
      <c r="K46" s="34" t="s">
        <v>373</v>
      </c>
      <c r="M46" s="40" t="s">
        <v>374</v>
      </c>
      <c r="N46" s="34" t="s">
        <v>375</v>
      </c>
      <c r="O46" s="34" t="s">
        <v>95</v>
      </c>
      <c r="Q46" s="38" t="s">
        <v>201</v>
      </c>
      <c r="R46" s="34" t="s">
        <v>141</v>
      </c>
      <c r="S46" s="39" t="s">
        <v>376</v>
      </c>
      <c r="T46" s="34" t="s">
        <v>141</v>
      </c>
      <c r="U46" s="38" t="s">
        <v>203</v>
      </c>
    </row>
    <row r="47" spans="3:21" x14ac:dyDescent="0.25">
      <c r="C47" s="34" t="s">
        <v>131</v>
      </c>
      <c r="E47" s="34" t="s">
        <v>274</v>
      </c>
      <c r="F47" s="34" t="s">
        <v>377</v>
      </c>
      <c r="G47" s="34" t="s">
        <v>361</v>
      </c>
      <c r="H47" s="34" t="s">
        <v>378</v>
      </c>
      <c r="I47" s="34" t="s">
        <v>379</v>
      </c>
      <c r="J47" s="34" t="s">
        <v>380</v>
      </c>
      <c r="K47" s="34" t="s">
        <v>381</v>
      </c>
      <c r="M47" s="40" t="s">
        <v>382</v>
      </c>
      <c r="N47" s="34" t="s">
        <v>383</v>
      </c>
      <c r="O47" s="34" t="s">
        <v>95</v>
      </c>
      <c r="Q47" s="38" t="s">
        <v>273</v>
      </c>
      <c r="R47" s="34" t="s">
        <v>125</v>
      </c>
      <c r="S47" s="39" t="s">
        <v>384</v>
      </c>
      <c r="T47" s="34" t="s">
        <v>125</v>
      </c>
      <c r="U47" s="38" t="s">
        <v>276</v>
      </c>
    </row>
    <row r="48" spans="3:21" x14ac:dyDescent="0.25">
      <c r="C48" s="34" t="s">
        <v>357</v>
      </c>
      <c r="E48" s="34" t="s">
        <v>385</v>
      </c>
      <c r="F48" s="34" t="s">
        <v>386</v>
      </c>
      <c r="G48" s="34" t="s">
        <v>387</v>
      </c>
      <c r="H48" s="34" t="s">
        <v>388</v>
      </c>
      <c r="I48" s="34" t="s">
        <v>389</v>
      </c>
      <c r="J48" s="34" t="s">
        <v>120</v>
      </c>
      <c r="K48" s="34" t="s">
        <v>390</v>
      </c>
      <c r="M48" s="40" t="s">
        <v>391</v>
      </c>
      <c r="N48" s="34" t="s">
        <v>392</v>
      </c>
      <c r="O48" s="34" t="s">
        <v>95</v>
      </c>
      <c r="Q48" s="38" t="s">
        <v>201</v>
      </c>
      <c r="R48" s="34" t="s">
        <v>393</v>
      </c>
      <c r="S48" s="39" t="s">
        <v>394</v>
      </c>
      <c r="T48" s="34" t="s">
        <v>395</v>
      </c>
      <c r="U48" s="38" t="s">
        <v>203</v>
      </c>
    </row>
    <row r="49" spans="3:21" x14ac:dyDescent="0.25">
      <c r="C49" s="34" t="s">
        <v>143</v>
      </c>
      <c r="E49" s="34" t="s">
        <v>396</v>
      </c>
      <c r="F49" s="34" t="s">
        <v>397</v>
      </c>
      <c r="G49" s="34" t="s">
        <v>398</v>
      </c>
      <c r="H49" s="34" t="s">
        <v>399</v>
      </c>
      <c r="I49" s="34" t="s">
        <v>400</v>
      </c>
      <c r="J49" s="34" t="s">
        <v>401</v>
      </c>
      <c r="K49" s="34" t="s">
        <v>402</v>
      </c>
      <c r="M49" s="40" t="s">
        <v>253</v>
      </c>
      <c r="N49" s="34" t="s">
        <v>403</v>
      </c>
      <c r="O49" s="34" t="s">
        <v>95</v>
      </c>
      <c r="Q49" s="38" t="s">
        <v>119</v>
      </c>
      <c r="R49" s="34" t="s">
        <v>155</v>
      </c>
      <c r="S49" s="39" t="s">
        <v>404</v>
      </c>
      <c r="T49" s="34" t="s">
        <v>155</v>
      </c>
      <c r="U49" s="38" t="s">
        <v>122</v>
      </c>
    </row>
    <row r="50" spans="3:21" x14ac:dyDescent="0.25">
      <c r="C50" s="34" t="s">
        <v>156</v>
      </c>
      <c r="E50" s="34" t="s">
        <v>111</v>
      </c>
      <c r="F50" s="34" t="s">
        <v>405</v>
      </c>
      <c r="G50" s="34" t="s">
        <v>406</v>
      </c>
      <c r="H50" s="34" t="s">
        <v>407</v>
      </c>
      <c r="I50" s="34" t="s">
        <v>88</v>
      </c>
      <c r="J50" s="34" t="s">
        <v>408</v>
      </c>
      <c r="K50" s="34" t="s">
        <v>409</v>
      </c>
      <c r="M50" s="40" t="s">
        <v>410</v>
      </c>
      <c r="N50" s="34" t="s">
        <v>411</v>
      </c>
      <c r="O50" s="34" t="s">
        <v>95</v>
      </c>
      <c r="Q50" s="38" t="s">
        <v>226</v>
      </c>
      <c r="R50" s="34" t="s">
        <v>127</v>
      </c>
      <c r="S50" s="39" t="s">
        <v>412</v>
      </c>
      <c r="T50" s="34" t="s">
        <v>127</v>
      </c>
      <c r="U50" s="38" t="s">
        <v>228</v>
      </c>
    </row>
    <row r="51" spans="3:21" x14ac:dyDescent="0.25">
      <c r="C51" s="34" t="s">
        <v>83</v>
      </c>
      <c r="E51" s="34" t="s">
        <v>413</v>
      </c>
      <c r="F51" s="34" t="s">
        <v>414</v>
      </c>
      <c r="G51" s="34" t="s">
        <v>415</v>
      </c>
      <c r="H51" s="34" t="s">
        <v>416</v>
      </c>
      <c r="I51" s="34" t="s">
        <v>103</v>
      </c>
      <c r="J51" s="34" t="s">
        <v>417</v>
      </c>
      <c r="K51" s="34" t="s">
        <v>418</v>
      </c>
      <c r="M51" s="40" t="s">
        <v>419</v>
      </c>
      <c r="N51" s="34" t="s">
        <v>420</v>
      </c>
      <c r="O51" s="34" t="s">
        <v>95</v>
      </c>
      <c r="Q51" s="38" t="s">
        <v>119</v>
      </c>
      <c r="R51" s="34" t="s">
        <v>168</v>
      </c>
      <c r="S51" s="39" t="s">
        <v>421</v>
      </c>
      <c r="T51" s="34" t="s">
        <v>168</v>
      </c>
      <c r="U51" s="38" t="s">
        <v>122</v>
      </c>
    </row>
    <row r="52" spans="3:21" x14ac:dyDescent="0.25">
      <c r="C52" s="34" t="s">
        <v>422</v>
      </c>
      <c r="E52" s="34" t="s">
        <v>125</v>
      </c>
      <c r="F52" s="34" t="s">
        <v>423</v>
      </c>
      <c r="G52" s="34" t="s">
        <v>424</v>
      </c>
      <c r="H52" s="34" t="s">
        <v>425</v>
      </c>
      <c r="I52" s="34" t="s">
        <v>426</v>
      </c>
      <c r="J52" s="34" t="s">
        <v>427</v>
      </c>
      <c r="K52" s="34" t="s">
        <v>428</v>
      </c>
      <c r="M52" s="40" t="s">
        <v>429</v>
      </c>
      <c r="N52" s="34" t="s">
        <v>430</v>
      </c>
      <c r="O52" s="34" t="s">
        <v>95</v>
      </c>
      <c r="Q52" s="38" t="s">
        <v>257</v>
      </c>
      <c r="R52" s="34" t="s">
        <v>138</v>
      </c>
      <c r="S52" s="39" t="s">
        <v>431</v>
      </c>
      <c r="T52" s="34" t="s">
        <v>138</v>
      </c>
      <c r="U52" s="38" t="s">
        <v>265</v>
      </c>
    </row>
    <row r="53" spans="3:21" x14ac:dyDescent="0.25">
      <c r="C53" s="34" t="s">
        <v>98</v>
      </c>
      <c r="E53" s="34" t="s">
        <v>432</v>
      </c>
      <c r="F53" s="34" t="s">
        <v>433</v>
      </c>
      <c r="G53" s="34" t="s">
        <v>104</v>
      </c>
      <c r="H53" s="34" t="s">
        <v>434</v>
      </c>
      <c r="I53" s="34" t="s">
        <v>435</v>
      </c>
      <c r="J53" s="34" t="s">
        <v>436</v>
      </c>
      <c r="K53" s="34" t="s">
        <v>437</v>
      </c>
      <c r="M53" s="40" t="s">
        <v>438</v>
      </c>
      <c r="N53" s="34" t="s">
        <v>439</v>
      </c>
      <c r="O53" s="34" t="s">
        <v>95</v>
      </c>
      <c r="Q53" s="38" t="s">
        <v>93</v>
      </c>
      <c r="R53" s="34" t="s">
        <v>192</v>
      </c>
      <c r="S53" s="39" t="s">
        <v>440</v>
      </c>
      <c r="T53" s="34" t="s">
        <v>192</v>
      </c>
      <c r="U53" s="38" t="s">
        <v>95</v>
      </c>
    </row>
    <row r="54" spans="3:21" x14ac:dyDescent="0.25">
      <c r="C54" s="34" t="s">
        <v>441</v>
      </c>
      <c r="E54" s="34" t="s">
        <v>442</v>
      </c>
      <c r="F54" s="34" t="s">
        <v>443</v>
      </c>
      <c r="G54" s="34" t="s">
        <v>444</v>
      </c>
      <c r="H54" s="34" t="s">
        <v>445</v>
      </c>
      <c r="I54" s="34" t="s">
        <v>446</v>
      </c>
      <c r="J54" s="34" t="s">
        <v>447</v>
      </c>
      <c r="K54" s="34" t="s">
        <v>448</v>
      </c>
      <c r="M54" s="40" t="s">
        <v>449</v>
      </c>
      <c r="N54" s="34" t="s">
        <v>450</v>
      </c>
      <c r="O54" s="34" t="s">
        <v>95</v>
      </c>
      <c r="Q54" s="38" t="s">
        <v>93</v>
      </c>
      <c r="R54" s="34" t="s">
        <v>204</v>
      </c>
      <c r="S54" s="39" t="s">
        <v>451</v>
      </c>
      <c r="T54" s="34" t="s">
        <v>204</v>
      </c>
      <c r="U54" s="38" t="s">
        <v>95</v>
      </c>
    </row>
    <row r="55" spans="3:21" x14ac:dyDescent="0.25">
      <c r="C55" s="34" t="s">
        <v>199</v>
      </c>
      <c r="E55" s="34" t="s">
        <v>452</v>
      </c>
      <c r="F55" s="34" t="s">
        <v>453</v>
      </c>
      <c r="G55" s="34" t="s">
        <v>454</v>
      </c>
      <c r="H55" s="34" t="s">
        <v>455</v>
      </c>
      <c r="I55" s="34" t="s">
        <v>115</v>
      </c>
      <c r="J55" s="34" t="s">
        <v>89</v>
      </c>
      <c r="K55" s="34" t="s">
        <v>456</v>
      </c>
      <c r="M55" s="40" t="s">
        <v>457</v>
      </c>
      <c r="N55" s="34" t="s">
        <v>458</v>
      </c>
      <c r="O55" s="34" t="s">
        <v>95</v>
      </c>
      <c r="Q55" s="38" t="s">
        <v>145</v>
      </c>
      <c r="R55" s="34" t="s">
        <v>176</v>
      </c>
      <c r="S55" s="39" t="s">
        <v>459</v>
      </c>
      <c r="T55" s="34" t="s">
        <v>176</v>
      </c>
      <c r="U55" s="38" t="s">
        <v>147</v>
      </c>
    </row>
    <row r="56" spans="3:21" x14ac:dyDescent="0.25">
      <c r="C56" s="34" t="s">
        <v>160</v>
      </c>
      <c r="E56" s="34" t="s">
        <v>460</v>
      </c>
      <c r="F56" s="34" t="s">
        <v>461</v>
      </c>
      <c r="G56" s="34" t="s">
        <v>462</v>
      </c>
      <c r="H56" s="34" t="s">
        <v>463</v>
      </c>
      <c r="I56" s="34" t="s">
        <v>464</v>
      </c>
      <c r="J56" s="34" t="s">
        <v>465</v>
      </c>
      <c r="K56" s="34" t="s">
        <v>466</v>
      </c>
      <c r="M56" s="40" t="s">
        <v>467</v>
      </c>
      <c r="N56" s="34" t="s">
        <v>468</v>
      </c>
      <c r="O56" s="34" t="s">
        <v>95</v>
      </c>
      <c r="Q56" s="38" t="s">
        <v>257</v>
      </c>
      <c r="R56" s="34" t="s">
        <v>151</v>
      </c>
      <c r="S56" s="39" t="s">
        <v>469</v>
      </c>
      <c r="T56" s="34" t="s">
        <v>151</v>
      </c>
      <c r="U56" s="38" t="s">
        <v>265</v>
      </c>
    </row>
    <row r="57" spans="3:21" x14ac:dyDescent="0.25">
      <c r="C57" s="34" t="s">
        <v>217</v>
      </c>
      <c r="E57" s="34" t="s">
        <v>137</v>
      </c>
      <c r="F57" s="34" t="s">
        <v>470</v>
      </c>
      <c r="G57" s="34" t="s">
        <v>471</v>
      </c>
      <c r="H57" s="34" t="s">
        <v>472</v>
      </c>
      <c r="I57" s="34" t="s">
        <v>473</v>
      </c>
      <c r="J57" s="34" t="s">
        <v>104</v>
      </c>
      <c r="K57" s="34" t="s">
        <v>474</v>
      </c>
      <c r="M57" s="40" t="s">
        <v>204</v>
      </c>
      <c r="N57" s="34" t="s">
        <v>475</v>
      </c>
      <c r="O57" s="34" t="s">
        <v>95</v>
      </c>
      <c r="Q57" s="38" t="s">
        <v>107</v>
      </c>
      <c r="R57" s="34" t="s">
        <v>110</v>
      </c>
      <c r="S57" s="39" t="s">
        <v>476</v>
      </c>
      <c r="T57" s="34" t="s">
        <v>110</v>
      </c>
      <c r="U57" s="38" t="s">
        <v>95</v>
      </c>
    </row>
    <row r="58" spans="3:21" x14ac:dyDescent="0.25">
      <c r="C58" s="34" t="s">
        <v>367</v>
      </c>
      <c r="E58" s="34" t="s">
        <v>477</v>
      </c>
      <c r="F58" s="34" t="s">
        <v>478</v>
      </c>
      <c r="G58" s="34" t="s">
        <v>479</v>
      </c>
      <c r="H58" s="34" t="s">
        <v>480</v>
      </c>
      <c r="I58" s="34" t="s">
        <v>481</v>
      </c>
      <c r="J58" s="34" t="s">
        <v>116</v>
      </c>
      <c r="K58" s="34" t="s">
        <v>482</v>
      </c>
      <c r="M58" s="40" t="s">
        <v>483</v>
      </c>
      <c r="N58" s="34" t="s">
        <v>484</v>
      </c>
      <c r="O58" s="34" t="s">
        <v>95</v>
      </c>
      <c r="Q58" s="38" t="s">
        <v>93</v>
      </c>
      <c r="R58" s="34" t="s">
        <v>267</v>
      </c>
      <c r="S58" s="39" t="s">
        <v>485</v>
      </c>
      <c r="T58" s="34" t="s">
        <v>267</v>
      </c>
      <c r="U58" s="38" t="s">
        <v>95</v>
      </c>
    </row>
    <row r="59" spans="3:21" x14ac:dyDescent="0.25">
      <c r="C59" s="34" t="s">
        <v>486</v>
      </c>
      <c r="E59" s="34" t="s">
        <v>487</v>
      </c>
      <c r="F59" s="34" t="s">
        <v>488</v>
      </c>
      <c r="G59" s="34" t="s">
        <v>489</v>
      </c>
      <c r="H59" s="34" t="s">
        <v>490</v>
      </c>
      <c r="I59" s="34" t="s">
        <v>129</v>
      </c>
      <c r="J59" s="34" t="s">
        <v>491</v>
      </c>
      <c r="K59" s="34" t="s">
        <v>492</v>
      </c>
      <c r="M59" s="40" t="s">
        <v>493</v>
      </c>
      <c r="N59" s="34" t="s">
        <v>494</v>
      </c>
      <c r="O59" s="34" t="s">
        <v>95</v>
      </c>
      <c r="Q59" s="38" t="s">
        <v>201</v>
      </c>
      <c r="R59" s="34" t="s">
        <v>167</v>
      </c>
      <c r="S59" s="39" t="s">
        <v>495</v>
      </c>
      <c r="T59" s="34" t="s">
        <v>167</v>
      </c>
      <c r="U59" s="38" t="s">
        <v>203</v>
      </c>
    </row>
    <row r="60" spans="3:21" x14ac:dyDescent="0.25">
      <c r="C60" s="34" t="s">
        <v>233</v>
      </c>
      <c r="E60" s="34" t="s">
        <v>496</v>
      </c>
      <c r="F60" s="34" t="s">
        <v>497</v>
      </c>
      <c r="G60" s="34" t="s">
        <v>86</v>
      </c>
      <c r="H60" s="34" t="s">
        <v>498</v>
      </c>
      <c r="I60" s="34" t="s">
        <v>499</v>
      </c>
      <c r="J60" s="34" t="s">
        <v>500</v>
      </c>
      <c r="K60" s="34" t="s">
        <v>501</v>
      </c>
      <c r="M60" s="40" t="s">
        <v>502</v>
      </c>
      <c r="N60" s="34" t="s">
        <v>503</v>
      </c>
      <c r="O60" s="34" t="s">
        <v>95</v>
      </c>
      <c r="Q60" s="38" t="s">
        <v>201</v>
      </c>
      <c r="R60" s="34" t="s">
        <v>504</v>
      </c>
      <c r="S60" s="39" t="s">
        <v>505</v>
      </c>
      <c r="T60" s="34" t="s">
        <v>504</v>
      </c>
      <c r="U60" s="38" t="s">
        <v>203</v>
      </c>
    </row>
    <row r="61" spans="3:21" x14ac:dyDescent="0.25">
      <c r="C61" s="34" t="s">
        <v>241</v>
      </c>
      <c r="E61" s="34" t="s">
        <v>506</v>
      </c>
      <c r="F61" s="34" t="s">
        <v>507</v>
      </c>
      <c r="G61" s="34" t="s">
        <v>508</v>
      </c>
      <c r="H61" s="34" t="s">
        <v>509</v>
      </c>
      <c r="I61" s="34" t="s">
        <v>510</v>
      </c>
      <c r="J61" s="34" t="s">
        <v>511</v>
      </c>
      <c r="K61" s="34" t="s">
        <v>512</v>
      </c>
      <c r="M61" s="40" t="s">
        <v>110</v>
      </c>
      <c r="N61" s="34" t="s">
        <v>513</v>
      </c>
      <c r="O61" s="34" t="s">
        <v>95</v>
      </c>
      <c r="Q61" s="38" t="s">
        <v>93</v>
      </c>
      <c r="R61" s="34" t="s">
        <v>212</v>
      </c>
      <c r="S61" s="39" t="s">
        <v>514</v>
      </c>
      <c r="T61" s="34" t="s">
        <v>212</v>
      </c>
      <c r="U61" s="38" t="s">
        <v>515</v>
      </c>
    </row>
    <row r="62" spans="3:21" x14ac:dyDescent="0.25">
      <c r="C62" s="34" t="s">
        <v>248</v>
      </c>
      <c r="E62" s="34" t="s">
        <v>516</v>
      </c>
      <c r="F62" s="34" t="s">
        <v>517</v>
      </c>
      <c r="G62" s="34" t="s">
        <v>518</v>
      </c>
      <c r="H62" s="34" t="s">
        <v>519</v>
      </c>
      <c r="I62" s="34" t="s">
        <v>520</v>
      </c>
      <c r="J62" s="34" t="s">
        <v>521</v>
      </c>
      <c r="K62" s="34" t="s">
        <v>522</v>
      </c>
      <c r="M62" s="40" t="s">
        <v>523</v>
      </c>
      <c r="N62" s="34" t="s">
        <v>524</v>
      </c>
      <c r="O62" s="34" t="s">
        <v>95</v>
      </c>
      <c r="Q62" s="38" t="s">
        <v>226</v>
      </c>
      <c r="R62" s="34" t="s">
        <v>139</v>
      </c>
      <c r="S62" s="39" t="s">
        <v>525</v>
      </c>
      <c r="T62" s="34" t="s">
        <v>139</v>
      </c>
      <c r="U62" s="38" t="s">
        <v>228</v>
      </c>
    </row>
    <row r="63" spans="3:21" x14ac:dyDescent="0.25">
      <c r="C63" s="34" t="s">
        <v>255</v>
      </c>
      <c r="E63" s="34" t="s">
        <v>526</v>
      </c>
      <c r="F63" s="34" t="s">
        <v>527</v>
      </c>
      <c r="G63" s="34" t="s">
        <v>528</v>
      </c>
      <c r="H63" s="34" t="s">
        <v>529</v>
      </c>
      <c r="I63" s="34" t="s">
        <v>530</v>
      </c>
      <c r="J63" s="34" t="s">
        <v>531</v>
      </c>
      <c r="K63" s="34" t="s">
        <v>532</v>
      </c>
      <c r="M63" s="40" t="s">
        <v>533</v>
      </c>
      <c r="N63" s="34" t="s">
        <v>534</v>
      </c>
      <c r="O63" s="34" t="s">
        <v>95</v>
      </c>
      <c r="Q63" s="38" t="s">
        <v>93</v>
      </c>
      <c r="R63" s="34" t="s">
        <v>220</v>
      </c>
      <c r="S63" s="39" t="s">
        <v>535</v>
      </c>
      <c r="T63" s="34" t="s">
        <v>220</v>
      </c>
      <c r="U63" s="38" t="s">
        <v>515</v>
      </c>
    </row>
    <row r="64" spans="3:21" x14ac:dyDescent="0.25">
      <c r="C64" s="34" t="s">
        <v>262</v>
      </c>
      <c r="E64" s="34" t="s">
        <v>173</v>
      </c>
      <c r="F64" s="34" t="s">
        <v>84</v>
      </c>
      <c r="G64" s="34" t="s">
        <v>536</v>
      </c>
      <c r="H64" s="34" t="s">
        <v>102</v>
      </c>
      <c r="I64" s="34" t="s">
        <v>537</v>
      </c>
      <c r="J64" s="34" t="s">
        <v>538</v>
      </c>
      <c r="K64" s="34" t="s">
        <v>539</v>
      </c>
      <c r="M64" s="40" t="s">
        <v>267</v>
      </c>
      <c r="N64" s="34" t="s">
        <v>540</v>
      </c>
      <c r="O64" s="34" t="s">
        <v>95</v>
      </c>
      <c r="Q64" s="38" t="s">
        <v>257</v>
      </c>
      <c r="R64" s="34" t="s">
        <v>165</v>
      </c>
      <c r="S64" s="39" t="s">
        <v>541</v>
      </c>
      <c r="T64" s="34" t="s">
        <v>165</v>
      </c>
      <c r="U64" s="38" t="s">
        <v>265</v>
      </c>
    </row>
    <row r="65" spans="3:21" x14ac:dyDescent="0.25">
      <c r="C65" s="34" t="s">
        <v>268</v>
      </c>
      <c r="E65" s="34" t="s">
        <v>542</v>
      </c>
      <c r="F65" s="34" t="s">
        <v>543</v>
      </c>
      <c r="G65" s="34" t="s">
        <v>101</v>
      </c>
      <c r="H65" s="34" t="s">
        <v>544</v>
      </c>
      <c r="I65" s="34" t="s">
        <v>545</v>
      </c>
      <c r="J65" s="34" t="s">
        <v>546</v>
      </c>
      <c r="K65" s="34" t="s">
        <v>539</v>
      </c>
      <c r="M65" s="40" t="s">
        <v>547</v>
      </c>
      <c r="N65" s="34" t="s">
        <v>548</v>
      </c>
      <c r="O65" s="34" t="s">
        <v>95</v>
      </c>
      <c r="Q65" s="38" t="s">
        <v>257</v>
      </c>
      <c r="R65" s="34" t="s">
        <v>549</v>
      </c>
      <c r="S65" s="39" t="s">
        <v>550</v>
      </c>
      <c r="T65" s="34" t="s">
        <v>551</v>
      </c>
      <c r="U65" s="38" t="s">
        <v>265</v>
      </c>
    </row>
    <row r="66" spans="3:21" x14ac:dyDescent="0.25">
      <c r="C66" s="34" t="s">
        <v>552</v>
      </c>
      <c r="E66" s="34" t="s">
        <v>184</v>
      </c>
      <c r="F66" s="34" t="s">
        <v>553</v>
      </c>
      <c r="G66" s="34" t="s">
        <v>554</v>
      </c>
      <c r="H66" s="34" t="s">
        <v>555</v>
      </c>
      <c r="I66" s="34" t="s">
        <v>556</v>
      </c>
      <c r="J66" s="34" t="s">
        <v>557</v>
      </c>
      <c r="K66" s="34" t="s">
        <v>558</v>
      </c>
      <c r="M66" s="40" t="s">
        <v>559</v>
      </c>
      <c r="N66" s="34" t="s">
        <v>560</v>
      </c>
      <c r="O66" s="34" t="s">
        <v>95</v>
      </c>
      <c r="Q66" s="38" t="s">
        <v>257</v>
      </c>
      <c r="R66" s="34" t="s">
        <v>561</v>
      </c>
      <c r="S66" s="39" t="s">
        <v>562</v>
      </c>
      <c r="T66" s="34" t="s">
        <v>551</v>
      </c>
      <c r="U66" s="38" t="s">
        <v>265</v>
      </c>
    </row>
    <row r="67" spans="3:21" x14ac:dyDescent="0.25">
      <c r="C67" s="34" t="s">
        <v>237</v>
      </c>
      <c r="E67" s="34" t="s">
        <v>563</v>
      </c>
      <c r="F67" s="34" t="s">
        <v>564</v>
      </c>
      <c r="G67" s="34" t="s">
        <v>565</v>
      </c>
      <c r="H67" s="34" t="s">
        <v>566</v>
      </c>
      <c r="I67" s="34" t="s">
        <v>567</v>
      </c>
      <c r="J67" s="34" t="s">
        <v>568</v>
      </c>
      <c r="K67" s="34" t="s">
        <v>569</v>
      </c>
      <c r="M67" s="40" t="s">
        <v>570</v>
      </c>
      <c r="N67" s="34" t="s">
        <v>571</v>
      </c>
      <c r="O67" s="34" t="s">
        <v>95</v>
      </c>
      <c r="Q67" s="38" t="s">
        <v>257</v>
      </c>
      <c r="R67" s="34" t="s">
        <v>572</v>
      </c>
      <c r="S67" s="39" t="s">
        <v>573</v>
      </c>
      <c r="T67" s="34" t="s">
        <v>551</v>
      </c>
      <c r="U67" s="38" t="s">
        <v>265</v>
      </c>
    </row>
    <row r="68" spans="3:21" x14ac:dyDescent="0.25">
      <c r="C68" s="34" t="s">
        <v>282</v>
      </c>
      <c r="F68" s="34" t="s">
        <v>574</v>
      </c>
      <c r="G68" s="34" t="s">
        <v>575</v>
      </c>
      <c r="H68" s="34" t="s">
        <v>114</v>
      </c>
      <c r="I68" s="34" t="s">
        <v>393</v>
      </c>
      <c r="J68" s="34" t="s">
        <v>576</v>
      </c>
      <c r="K68" s="34" t="s">
        <v>577</v>
      </c>
      <c r="M68" s="40" t="s">
        <v>578</v>
      </c>
      <c r="N68" s="34" t="s">
        <v>579</v>
      </c>
      <c r="O68" s="34" t="s">
        <v>95</v>
      </c>
      <c r="Q68" s="38" t="s">
        <v>93</v>
      </c>
      <c r="R68" s="34" t="s">
        <v>271</v>
      </c>
      <c r="S68" s="39" t="s">
        <v>580</v>
      </c>
      <c r="T68" s="34" t="s">
        <v>271</v>
      </c>
      <c r="U68" s="38" t="s">
        <v>95</v>
      </c>
    </row>
    <row r="69" spans="3:21" x14ac:dyDescent="0.25">
      <c r="C69" s="34" t="s">
        <v>286</v>
      </c>
      <c r="F69" s="34" t="s">
        <v>581</v>
      </c>
      <c r="G69" s="34" t="s">
        <v>582</v>
      </c>
      <c r="H69" s="34" t="s">
        <v>583</v>
      </c>
      <c r="I69" s="34" t="s">
        <v>584</v>
      </c>
      <c r="J69" s="34" t="s">
        <v>286</v>
      </c>
      <c r="K69" s="34" t="s">
        <v>585</v>
      </c>
      <c r="M69" s="40" t="s">
        <v>271</v>
      </c>
      <c r="N69" s="34" t="s">
        <v>586</v>
      </c>
      <c r="O69" s="34" t="s">
        <v>95</v>
      </c>
      <c r="Q69" s="38" t="s">
        <v>93</v>
      </c>
      <c r="R69" s="34" t="s">
        <v>587</v>
      </c>
      <c r="S69" s="39" t="s">
        <v>588</v>
      </c>
      <c r="T69" s="34" t="s">
        <v>587</v>
      </c>
      <c r="U69" s="38" t="s">
        <v>95</v>
      </c>
    </row>
    <row r="70" spans="3:21" x14ac:dyDescent="0.25">
      <c r="C70" s="34" t="s">
        <v>290</v>
      </c>
      <c r="F70" s="34" t="s">
        <v>589</v>
      </c>
      <c r="G70" s="34" t="s">
        <v>590</v>
      </c>
      <c r="H70" s="34" t="s">
        <v>591</v>
      </c>
      <c r="I70" s="34" t="s">
        <v>167</v>
      </c>
      <c r="J70" s="34" t="s">
        <v>592</v>
      </c>
      <c r="K70" s="34" t="s">
        <v>593</v>
      </c>
      <c r="M70" s="40" t="s">
        <v>594</v>
      </c>
      <c r="N70" s="34" t="s">
        <v>595</v>
      </c>
      <c r="O70" s="34" t="s">
        <v>95</v>
      </c>
      <c r="Q70" s="38" t="s">
        <v>257</v>
      </c>
      <c r="R70" s="34" t="s">
        <v>206</v>
      </c>
      <c r="S70" s="39" t="s">
        <v>596</v>
      </c>
      <c r="T70" s="34" t="s">
        <v>206</v>
      </c>
      <c r="U70" s="38" t="s">
        <v>265</v>
      </c>
    </row>
    <row r="71" spans="3:21" x14ac:dyDescent="0.25">
      <c r="C71" s="34" t="s">
        <v>148</v>
      </c>
      <c r="F71" s="34" t="s">
        <v>597</v>
      </c>
      <c r="G71" s="34" t="s">
        <v>598</v>
      </c>
      <c r="H71" s="34" t="s">
        <v>599</v>
      </c>
      <c r="I71" s="34" t="s">
        <v>600</v>
      </c>
      <c r="J71" s="34" t="s">
        <v>601</v>
      </c>
      <c r="K71" s="34" t="s">
        <v>602</v>
      </c>
      <c r="M71" s="40" t="s">
        <v>603</v>
      </c>
      <c r="N71" s="34" t="s">
        <v>604</v>
      </c>
      <c r="O71" s="34" t="s">
        <v>95</v>
      </c>
      <c r="Q71" s="38" t="s">
        <v>119</v>
      </c>
      <c r="R71" s="34" t="s">
        <v>178</v>
      </c>
      <c r="S71" s="39" t="s">
        <v>605</v>
      </c>
      <c r="T71" s="34" t="s">
        <v>178</v>
      </c>
      <c r="U71" s="38" t="s">
        <v>122</v>
      </c>
    </row>
    <row r="72" spans="3:21" x14ac:dyDescent="0.25">
      <c r="C72" s="34" t="s">
        <v>606</v>
      </c>
      <c r="F72" s="34" t="s">
        <v>304</v>
      </c>
      <c r="G72" s="34" t="s">
        <v>607</v>
      </c>
      <c r="H72" s="34" t="s">
        <v>608</v>
      </c>
      <c r="I72" s="34" t="s">
        <v>609</v>
      </c>
      <c r="J72" s="34" t="s">
        <v>610</v>
      </c>
      <c r="K72" s="34" t="s">
        <v>611</v>
      </c>
      <c r="M72" s="40" t="s">
        <v>612</v>
      </c>
      <c r="N72" s="34" t="s">
        <v>613</v>
      </c>
      <c r="O72" s="34" t="s">
        <v>95</v>
      </c>
      <c r="Q72" s="38" t="s">
        <v>119</v>
      </c>
      <c r="R72" s="34" t="s">
        <v>189</v>
      </c>
      <c r="S72" s="39" t="s">
        <v>614</v>
      </c>
      <c r="T72" s="34" t="s">
        <v>189</v>
      </c>
      <c r="U72" s="38" t="s">
        <v>122</v>
      </c>
    </row>
    <row r="73" spans="3:21" x14ac:dyDescent="0.25">
      <c r="C73" s="34" t="s">
        <v>274</v>
      </c>
      <c r="F73" s="34" t="s">
        <v>615</v>
      </c>
      <c r="G73" s="34" t="s">
        <v>616</v>
      </c>
      <c r="H73" s="34" t="s">
        <v>617</v>
      </c>
      <c r="I73" s="34" t="s">
        <v>618</v>
      </c>
      <c r="J73" s="34" t="s">
        <v>619</v>
      </c>
      <c r="K73" s="34" t="s">
        <v>620</v>
      </c>
      <c r="M73" s="40" t="s">
        <v>621</v>
      </c>
      <c r="N73" s="34" t="s">
        <v>622</v>
      </c>
      <c r="O73" s="34" t="s">
        <v>95</v>
      </c>
      <c r="Q73" s="38" t="s">
        <v>107</v>
      </c>
      <c r="R73" s="34" t="s">
        <v>124</v>
      </c>
      <c r="S73" s="39" t="s">
        <v>623</v>
      </c>
      <c r="T73" s="34" t="s">
        <v>124</v>
      </c>
      <c r="U73" s="38" t="s">
        <v>95</v>
      </c>
    </row>
    <row r="74" spans="3:21" x14ac:dyDescent="0.25">
      <c r="C74" s="34" t="s">
        <v>302</v>
      </c>
      <c r="F74" s="34" t="s">
        <v>624</v>
      </c>
      <c r="G74" s="34" t="s">
        <v>625</v>
      </c>
      <c r="H74" s="34" t="s">
        <v>626</v>
      </c>
      <c r="I74" s="34" t="s">
        <v>627</v>
      </c>
      <c r="J74" s="34" t="s">
        <v>628</v>
      </c>
      <c r="K74" s="34" t="s">
        <v>629</v>
      </c>
      <c r="M74" s="40" t="s">
        <v>630</v>
      </c>
      <c r="N74" s="34" t="s">
        <v>631</v>
      </c>
      <c r="O74" s="34" t="s">
        <v>95</v>
      </c>
      <c r="Q74" s="38" t="s">
        <v>119</v>
      </c>
      <c r="R74" s="34" t="s">
        <v>198</v>
      </c>
      <c r="S74" s="39" t="s">
        <v>632</v>
      </c>
      <c r="T74" s="34" t="s">
        <v>198</v>
      </c>
      <c r="U74" s="38" t="s">
        <v>122</v>
      </c>
    </row>
    <row r="75" spans="3:21" x14ac:dyDescent="0.25">
      <c r="C75" s="34" t="s">
        <v>307</v>
      </c>
      <c r="F75" s="34" t="s">
        <v>633</v>
      </c>
      <c r="G75" s="34" t="s">
        <v>634</v>
      </c>
      <c r="H75" s="34" t="s">
        <v>635</v>
      </c>
      <c r="I75" s="34" t="s">
        <v>636</v>
      </c>
      <c r="J75" s="34" t="s">
        <v>637</v>
      </c>
      <c r="K75" s="34" t="s">
        <v>638</v>
      </c>
      <c r="M75" s="40" t="s">
        <v>639</v>
      </c>
      <c r="N75" s="34" t="s">
        <v>640</v>
      </c>
      <c r="O75" s="34" t="s">
        <v>95</v>
      </c>
      <c r="Q75" s="38" t="s">
        <v>641</v>
      </c>
      <c r="R75" s="34" t="s">
        <v>642</v>
      </c>
      <c r="S75" s="39" t="s">
        <v>643</v>
      </c>
      <c r="T75" s="34" t="s">
        <v>644</v>
      </c>
      <c r="U75" s="38" t="s">
        <v>95</v>
      </c>
    </row>
    <row r="76" spans="3:21" x14ac:dyDescent="0.25">
      <c r="C76" s="34" t="s">
        <v>311</v>
      </c>
      <c r="F76" s="34" t="s">
        <v>126</v>
      </c>
      <c r="G76" s="34" t="s">
        <v>645</v>
      </c>
      <c r="H76" s="34" t="s">
        <v>646</v>
      </c>
      <c r="I76" s="34" t="s">
        <v>647</v>
      </c>
      <c r="J76" s="34" t="s">
        <v>648</v>
      </c>
      <c r="K76" s="34" t="s">
        <v>649</v>
      </c>
      <c r="M76" s="40" t="s">
        <v>650</v>
      </c>
      <c r="N76" s="34" t="s">
        <v>651</v>
      </c>
      <c r="O76" s="34" t="s">
        <v>95</v>
      </c>
      <c r="Q76" s="38" t="s">
        <v>107</v>
      </c>
      <c r="R76" s="34" t="s">
        <v>136</v>
      </c>
      <c r="S76" s="39" t="s">
        <v>652</v>
      </c>
      <c r="T76" s="34" t="s">
        <v>136</v>
      </c>
      <c r="U76" s="38" t="s">
        <v>95</v>
      </c>
    </row>
    <row r="77" spans="3:21" x14ac:dyDescent="0.25">
      <c r="C77" s="34" t="s">
        <v>385</v>
      </c>
      <c r="F77" s="34" t="s">
        <v>653</v>
      </c>
      <c r="G77" s="34" t="s">
        <v>654</v>
      </c>
      <c r="H77" s="34" t="s">
        <v>655</v>
      </c>
      <c r="I77" s="34" t="s">
        <v>656</v>
      </c>
      <c r="J77" s="34" t="s">
        <v>657</v>
      </c>
      <c r="K77" s="34" t="s">
        <v>658</v>
      </c>
      <c r="M77" s="40" t="s">
        <v>124</v>
      </c>
      <c r="N77" s="34" t="s">
        <v>659</v>
      </c>
      <c r="O77" s="34" t="s">
        <v>95</v>
      </c>
      <c r="Q77" s="38" t="s">
        <v>93</v>
      </c>
      <c r="R77" s="34" t="s">
        <v>281</v>
      </c>
      <c r="S77" s="39" t="s">
        <v>660</v>
      </c>
      <c r="T77" s="34" t="s">
        <v>281</v>
      </c>
      <c r="U77" s="38" t="s">
        <v>95</v>
      </c>
    </row>
    <row r="78" spans="3:21" x14ac:dyDescent="0.25">
      <c r="C78" s="34" t="s">
        <v>314</v>
      </c>
      <c r="F78" s="34" t="s">
        <v>661</v>
      </c>
      <c r="G78" s="34" t="s">
        <v>662</v>
      </c>
      <c r="H78" s="34" t="s">
        <v>663</v>
      </c>
      <c r="I78" s="34" t="s">
        <v>664</v>
      </c>
      <c r="J78" s="34" t="s">
        <v>665</v>
      </c>
      <c r="K78" s="34" t="s">
        <v>666</v>
      </c>
      <c r="M78" s="40" t="s">
        <v>667</v>
      </c>
      <c r="N78" s="34" t="s">
        <v>668</v>
      </c>
      <c r="O78" s="34" t="s">
        <v>95</v>
      </c>
      <c r="Q78" s="38" t="s">
        <v>107</v>
      </c>
      <c r="R78" s="34" t="s">
        <v>669</v>
      </c>
      <c r="S78" s="39" t="s">
        <v>670</v>
      </c>
      <c r="T78" s="34" t="s">
        <v>669</v>
      </c>
      <c r="U78" s="38" t="s">
        <v>95</v>
      </c>
    </row>
    <row r="79" spans="3:21" x14ac:dyDescent="0.25">
      <c r="C79" s="34" t="s">
        <v>671</v>
      </c>
      <c r="F79" s="34" t="s">
        <v>672</v>
      </c>
      <c r="G79" s="34" t="s">
        <v>673</v>
      </c>
      <c r="H79" s="34" t="s">
        <v>674</v>
      </c>
      <c r="I79" s="34" t="s">
        <v>675</v>
      </c>
      <c r="J79" s="34" t="s">
        <v>676</v>
      </c>
      <c r="K79" s="34" t="s">
        <v>677</v>
      </c>
      <c r="M79" s="40" t="s">
        <v>678</v>
      </c>
      <c r="N79" s="34" t="s">
        <v>679</v>
      </c>
      <c r="O79" s="34" t="s">
        <v>95</v>
      </c>
      <c r="Q79" s="38" t="s">
        <v>107</v>
      </c>
      <c r="R79" s="34" t="s">
        <v>163</v>
      </c>
      <c r="S79" s="39" t="s">
        <v>680</v>
      </c>
      <c r="T79" s="34" t="s">
        <v>163</v>
      </c>
      <c r="U79" s="38" t="s">
        <v>95</v>
      </c>
    </row>
    <row r="80" spans="3:21" x14ac:dyDescent="0.25">
      <c r="C80" s="34" t="s">
        <v>320</v>
      </c>
      <c r="F80" s="34" t="s">
        <v>681</v>
      </c>
      <c r="G80" s="34" t="s">
        <v>682</v>
      </c>
      <c r="H80" s="34" t="s">
        <v>683</v>
      </c>
      <c r="I80" s="34" t="s">
        <v>684</v>
      </c>
      <c r="J80" s="34" t="s">
        <v>685</v>
      </c>
      <c r="K80" s="34" t="s">
        <v>686</v>
      </c>
      <c r="M80" s="40" t="s">
        <v>644</v>
      </c>
      <c r="N80" s="34" t="s">
        <v>687</v>
      </c>
      <c r="O80" s="34" t="s">
        <v>95</v>
      </c>
      <c r="Q80" s="38" t="s">
        <v>119</v>
      </c>
      <c r="R80" s="34" t="s">
        <v>209</v>
      </c>
      <c r="S80" s="39" t="s">
        <v>688</v>
      </c>
      <c r="T80" s="34" t="s">
        <v>209</v>
      </c>
      <c r="U80" s="38" t="s">
        <v>122</v>
      </c>
    </row>
    <row r="81" spans="3:21" x14ac:dyDescent="0.25">
      <c r="C81" s="34" t="s">
        <v>689</v>
      </c>
      <c r="F81" s="34" t="s">
        <v>690</v>
      </c>
      <c r="G81" s="34" t="s">
        <v>691</v>
      </c>
      <c r="H81" s="34" t="s">
        <v>692</v>
      </c>
      <c r="I81" s="34" t="s">
        <v>693</v>
      </c>
      <c r="J81" s="34" t="s">
        <v>694</v>
      </c>
      <c r="K81" s="34" t="s">
        <v>695</v>
      </c>
      <c r="M81" s="40" t="s">
        <v>696</v>
      </c>
      <c r="N81" s="34" t="s">
        <v>697</v>
      </c>
      <c r="O81" s="34" t="s">
        <v>95</v>
      </c>
      <c r="Q81" s="38" t="s">
        <v>119</v>
      </c>
      <c r="R81" s="34" t="s">
        <v>698</v>
      </c>
      <c r="S81" s="39" t="s">
        <v>699</v>
      </c>
      <c r="T81" s="34" t="s">
        <v>216</v>
      </c>
      <c r="U81" s="38" t="s">
        <v>122</v>
      </c>
    </row>
    <row r="82" spans="3:21" x14ac:dyDescent="0.25">
      <c r="C82" s="34" t="s">
        <v>700</v>
      </c>
      <c r="F82" s="34" t="s">
        <v>701</v>
      </c>
      <c r="G82" s="34" t="s">
        <v>702</v>
      </c>
      <c r="H82" s="34" t="s">
        <v>703</v>
      </c>
      <c r="I82" s="34" t="s">
        <v>188</v>
      </c>
      <c r="J82" s="34" t="s">
        <v>130</v>
      </c>
      <c r="K82" s="34" t="s">
        <v>704</v>
      </c>
      <c r="M82" s="40" t="s">
        <v>136</v>
      </c>
      <c r="N82" s="34" t="s">
        <v>705</v>
      </c>
      <c r="O82" s="34" t="s">
        <v>95</v>
      </c>
      <c r="Q82" s="38" t="s">
        <v>93</v>
      </c>
      <c r="R82" s="34" t="s">
        <v>229</v>
      </c>
      <c r="S82" s="39" t="s">
        <v>706</v>
      </c>
      <c r="T82" s="34" t="s">
        <v>229</v>
      </c>
      <c r="U82" s="38" t="s">
        <v>95</v>
      </c>
    </row>
    <row r="83" spans="3:21" x14ac:dyDescent="0.25">
      <c r="C83" s="34" t="s">
        <v>707</v>
      </c>
      <c r="F83" s="34" t="s">
        <v>708</v>
      </c>
      <c r="G83" s="34" t="s">
        <v>709</v>
      </c>
      <c r="H83" s="34" t="s">
        <v>710</v>
      </c>
      <c r="I83" s="34" t="s">
        <v>711</v>
      </c>
      <c r="J83" s="34" t="s">
        <v>712</v>
      </c>
      <c r="K83" s="34" t="s">
        <v>713</v>
      </c>
      <c r="M83" s="40" t="s">
        <v>281</v>
      </c>
      <c r="N83" s="34" t="s">
        <v>714</v>
      </c>
      <c r="O83" s="34" t="s">
        <v>95</v>
      </c>
      <c r="Q83" s="38" t="s">
        <v>119</v>
      </c>
      <c r="R83" s="34" t="s">
        <v>715</v>
      </c>
      <c r="S83" s="39" t="s">
        <v>716</v>
      </c>
      <c r="T83" s="34" t="s">
        <v>715</v>
      </c>
      <c r="U83" s="38" t="s">
        <v>122</v>
      </c>
    </row>
    <row r="84" spans="3:21" x14ac:dyDescent="0.25">
      <c r="C84" s="34" t="s">
        <v>171</v>
      </c>
      <c r="F84" s="34" t="s">
        <v>138</v>
      </c>
      <c r="G84" s="34" t="s">
        <v>717</v>
      </c>
      <c r="H84" s="34" t="s">
        <v>718</v>
      </c>
      <c r="I84" s="34" t="s">
        <v>719</v>
      </c>
      <c r="J84" s="34" t="s">
        <v>720</v>
      </c>
      <c r="K84" s="34" t="s">
        <v>721</v>
      </c>
      <c r="M84" s="40" t="s">
        <v>669</v>
      </c>
      <c r="N84" s="34" t="s">
        <v>722</v>
      </c>
      <c r="O84" s="34" t="s">
        <v>95</v>
      </c>
      <c r="Q84" s="38" t="s">
        <v>257</v>
      </c>
      <c r="R84" s="34" t="s">
        <v>213</v>
      </c>
      <c r="S84" s="39" t="s">
        <v>723</v>
      </c>
      <c r="T84" s="34" t="s">
        <v>213</v>
      </c>
      <c r="U84" s="38" t="s">
        <v>265</v>
      </c>
    </row>
    <row r="85" spans="3:21" x14ac:dyDescent="0.25">
      <c r="C85" s="34" t="s">
        <v>724</v>
      </c>
      <c r="F85" s="34" t="s">
        <v>725</v>
      </c>
      <c r="G85" s="34" t="s">
        <v>726</v>
      </c>
      <c r="H85" s="34" t="s">
        <v>727</v>
      </c>
      <c r="I85" s="34" t="s">
        <v>197</v>
      </c>
      <c r="J85" s="34" t="s">
        <v>728</v>
      </c>
      <c r="K85" s="34" t="s">
        <v>729</v>
      </c>
      <c r="M85" s="40" t="s">
        <v>730</v>
      </c>
      <c r="N85" s="34" t="s">
        <v>731</v>
      </c>
      <c r="O85" s="34" t="s">
        <v>95</v>
      </c>
      <c r="Q85" s="38" t="s">
        <v>119</v>
      </c>
      <c r="R85" s="34" t="s">
        <v>232</v>
      </c>
      <c r="S85" s="39" t="s">
        <v>732</v>
      </c>
      <c r="T85" s="34" t="s">
        <v>232</v>
      </c>
      <c r="U85" s="38" t="s">
        <v>122</v>
      </c>
    </row>
    <row r="86" spans="3:21" x14ac:dyDescent="0.25">
      <c r="C86" s="34" t="s">
        <v>396</v>
      </c>
      <c r="F86" s="34" t="s">
        <v>733</v>
      </c>
      <c r="G86" s="34" t="s">
        <v>734</v>
      </c>
      <c r="H86" s="34" t="s">
        <v>735</v>
      </c>
      <c r="I86" s="34" t="s">
        <v>736</v>
      </c>
      <c r="J86" s="34" t="s">
        <v>737</v>
      </c>
      <c r="K86" s="34" t="s">
        <v>738</v>
      </c>
      <c r="M86" s="40" t="s">
        <v>739</v>
      </c>
      <c r="N86" s="34" t="s">
        <v>740</v>
      </c>
      <c r="O86" s="34" t="s">
        <v>95</v>
      </c>
      <c r="Q86" s="38" t="s">
        <v>201</v>
      </c>
      <c r="R86" s="34" t="s">
        <v>188</v>
      </c>
      <c r="S86" s="39" t="s">
        <v>741</v>
      </c>
      <c r="T86" s="34" t="s">
        <v>719</v>
      </c>
      <c r="U86" s="38" t="s">
        <v>203</v>
      </c>
    </row>
    <row r="87" spans="3:21" x14ac:dyDescent="0.25">
      <c r="C87" s="34" t="s">
        <v>182</v>
      </c>
      <c r="F87" s="34" t="s">
        <v>742</v>
      </c>
      <c r="G87" s="34" t="s">
        <v>127</v>
      </c>
      <c r="H87" s="34" t="s">
        <v>743</v>
      </c>
      <c r="I87" s="34" t="s">
        <v>744</v>
      </c>
      <c r="J87" s="34" t="s">
        <v>745</v>
      </c>
      <c r="K87" s="34" t="s">
        <v>746</v>
      </c>
      <c r="M87" s="40" t="s">
        <v>747</v>
      </c>
      <c r="N87" s="34" t="s">
        <v>748</v>
      </c>
      <c r="O87" s="34" t="s">
        <v>95</v>
      </c>
      <c r="Q87" s="38" t="s">
        <v>145</v>
      </c>
      <c r="R87" s="34" t="s">
        <v>187</v>
      </c>
      <c r="S87" s="39" t="s">
        <v>749</v>
      </c>
      <c r="T87" s="34" t="s">
        <v>187</v>
      </c>
      <c r="U87" s="38" t="s">
        <v>147</v>
      </c>
    </row>
    <row r="88" spans="3:21" x14ac:dyDescent="0.25">
      <c r="C88" s="34" t="s">
        <v>334</v>
      </c>
      <c r="F88" s="34" t="s">
        <v>750</v>
      </c>
      <c r="G88" s="34" t="s">
        <v>751</v>
      </c>
      <c r="H88" s="34" t="s">
        <v>752</v>
      </c>
      <c r="I88" s="34" t="s">
        <v>753</v>
      </c>
      <c r="J88" s="34" t="s">
        <v>754</v>
      </c>
      <c r="K88" s="34" t="s">
        <v>755</v>
      </c>
      <c r="M88" s="40" t="s">
        <v>756</v>
      </c>
      <c r="N88" s="34" t="s">
        <v>757</v>
      </c>
      <c r="O88" s="34" t="s">
        <v>95</v>
      </c>
      <c r="Q88" s="38" t="s">
        <v>201</v>
      </c>
      <c r="R88" s="34" t="s">
        <v>719</v>
      </c>
      <c r="S88" s="39" t="s">
        <v>758</v>
      </c>
      <c r="T88" s="34" t="s">
        <v>188</v>
      </c>
      <c r="U88" s="38" t="s">
        <v>203</v>
      </c>
    </row>
    <row r="89" spans="3:21" x14ac:dyDescent="0.25">
      <c r="C89" s="34" t="s">
        <v>337</v>
      </c>
      <c r="F89" s="34" t="s">
        <v>151</v>
      </c>
      <c r="G89" s="34" t="s">
        <v>759</v>
      </c>
      <c r="H89" s="34" t="s">
        <v>760</v>
      </c>
      <c r="I89" s="34" t="s">
        <v>215</v>
      </c>
      <c r="J89" s="34" t="s">
        <v>761</v>
      </c>
      <c r="K89" s="34" t="s">
        <v>762</v>
      </c>
      <c r="M89" s="40" t="s">
        <v>163</v>
      </c>
      <c r="N89" s="34" t="s">
        <v>763</v>
      </c>
      <c r="O89" s="34" t="s">
        <v>95</v>
      </c>
      <c r="Q89" s="38" t="s">
        <v>107</v>
      </c>
      <c r="R89" s="34" t="s">
        <v>764</v>
      </c>
      <c r="S89" s="39" t="s">
        <v>765</v>
      </c>
      <c r="T89" s="34" t="s">
        <v>766</v>
      </c>
      <c r="U89" s="38" t="s">
        <v>95</v>
      </c>
    </row>
    <row r="90" spans="3:21" x14ac:dyDescent="0.25">
      <c r="C90" s="34" t="s">
        <v>246</v>
      </c>
      <c r="F90" s="34" t="s">
        <v>767</v>
      </c>
      <c r="G90" s="34" t="s">
        <v>768</v>
      </c>
      <c r="H90" s="34" t="s">
        <v>769</v>
      </c>
      <c r="I90" s="34" t="s">
        <v>770</v>
      </c>
      <c r="J90" s="34" t="s">
        <v>142</v>
      </c>
      <c r="K90" s="34" t="s">
        <v>771</v>
      </c>
      <c r="M90" s="40" t="s">
        <v>772</v>
      </c>
      <c r="N90" s="34" t="s">
        <v>773</v>
      </c>
      <c r="O90" s="34" t="s">
        <v>95</v>
      </c>
      <c r="Q90" s="38" t="s">
        <v>273</v>
      </c>
      <c r="R90" s="34" t="s">
        <v>137</v>
      </c>
      <c r="S90" s="39" t="s">
        <v>774</v>
      </c>
      <c r="T90" s="34" t="s">
        <v>137</v>
      </c>
      <c r="U90" s="38" t="s">
        <v>276</v>
      </c>
    </row>
    <row r="91" spans="3:21" x14ac:dyDescent="0.25">
      <c r="C91" s="34" t="s">
        <v>343</v>
      </c>
      <c r="F91" s="34" t="s">
        <v>775</v>
      </c>
      <c r="G91" s="34" t="s">
        <v>776</v>
      </c>
      <c r="H91" s="34" t="s">
        <v>777</v>
      </c>
      <c r="I91" s="34" t="s">
        <v>778</v>
      </c>
      <c r="J91" s="34" t="s">
        <v>779</v>
      </c>
      <c r="K91" s="34" t="s">
        <v>780</v>
      </c>
      <c r="M91" s="40" t="s">
        <v>229</v>
      </c>
      <c r="N91" s="34" t="s">
        <v>781</v>
      </c>
      <c r="O91" s="34" t="s">
        <v>95</v>
      </c>
      <c r="Q91" s="38" t="s">
        <v>119</v>
      </c>
      <c r="R91" s="34" t="s">
        <v>240</v>
      </c>
      <c r="S91" s="39" t="s">
        <v>782</v>
      </c>
      <c r="T91" s="34" t="s">
        <v>240</v>
      </c>
      <c r="U91" s="38" t="s">
        <v>122</v>
      </c>
    </row>
    <row r="92" spans="3:21" x14ac:dyDescent="0.25">
      <c r="C92" s="34" t="s">
        <v>111</v>
      </c>
      <c r="F92" s="34" t="s">
        <v>783</v>
      </c>
      <c r="G92" s="34" t="s">
        <v>784</v>
      </c>
      <c r="H92" s="34" t="s">
        <v>785</v>
      </c>
      <c r="I92" s="34" t="s">
        <v>786</v>
      </c>
      <c r="J92" s="34" t="s">
        <v>787</v>
      </c>
      <c r="K92" s="34" t="s">
        <v>788</v>
      </c>
      <c r="M92" s="40" t="s">
        <v>789</v>
      </c>
      <c r="N92" s="34" t="s">
        <v>790</v>
      </c>
      <c r="O92" s="34" t="s">
        <v>95</v>
      </c>
      <c r="Q92" s="38" t="s">
        <v>201</v>
      </c>
      <c r="R92" s="34" t="s">
        <v>197</v>
      </c>
      <c r="S92" s="39" t="s">
        <v>791</v>
      </c>
      <c r="T92" s="34" t="s">
        <v>197</v>
      </c>
      <c r="U92" s="38" t="s">
        <v>203</v>
      </c>
    </row>
    <row r="93" spans="3:21" x14ac:dyDescent="0.25">
      <c r="C93" s="34" t="s">
        <v>353</v>
      </c>
      <c r="F93" s="34" t="s">
        <v>792</v>
      </c>
      <c r="G93" s="34" t="s">
        <v>793</v>
      </c>
      <c r="H93" s="34" t="s">
        <v>794</v>
      </c>
      <c r="I93" s="34" t="s">
        <v>222</v>
      </c>
      <c r="J93" s="34" t="s">
        <v>795</v>
      </c>
      <c r="K93" s="34" t="s">
        <v>796</v>
      </c>
      <c r="M93" s="40" t="s">
        <v>797</v>
      </c>
      <c r="N93" s="34" t="s">
        <v>798</v>
      </c>
      <c r="O93" s="34" t="s">
        <v>95</v>
      </c>
      <c r="Q93" s="38" t="s">
        <v>93</v>
      </c>
      <c r="R93" s="34" t="s">
        <v>289</v>
      </c>
      <c r="S93" s="39" t="s">
        <v>799</v>
      </c>
      <c r="T93" s="34" t="s">
        <v>289</v>
      </c>
      <c r="U93" s="38" t="s">
        <v>95</v>
      </c>
    </row>
    <row r="94" spans="3:21" x14ac:dyDescent="0.25">
      <c r="C94" s="34" t="s">
        <v>364</v>
      </c>
      <c r="F94" s="34" t="s">
        <v>800</v>
      </c>
      <c r="G94" s="34" t="s">
        <v>801</v>
      </c>
      <c r="H94" s="34" t="s">
        <v>128</v>
      </c>
      <c r="I94" s="34" t="s">
        <v>802</v>
      </c>
      <c r="J94" s="34" t="s">
        <v>803</v>
      </c>
      <c r="K94" s="34" t="s">
        <v>804</v>
      </c>
      <c r="M94" s="40" t="s">
        <v>805</v>
      </c>
      <c r="N94" s="34" t="s">
        <v>806</v>
      </c>
      <c r="O94" s="34" t="s">
        <v>95</v>
      </c>
      <c r="Q94" s="38" t="s">
        <v>273</v>
      </c>
      <c r="R94" s="34" t="s">
        <v>496</v>
      </c>
      <c r="S94" s="39" t="s">
        <v>807</v>
      </c>
      <c r="T94" s="34" t="s">
        <v>496</v>
      </c>
      <c r="U94" s="38" t="s">
        <v>276</v>
      </c>
    </row>
    <row r="95" spans="3:21" x14ac:dyDescent="0.25">
      <c r="C95" s="34" t="s">
        <v>374</v>
      </c>
      <c r="F95" s="34" t="s">
        <v>808</v>
      </c>
      <c r="G95" s="34" t="s">
        <v>809</v>
      </c>
      <c r="H95" s="34" t="s">
        <v>810</v>
      </c>
      <c r="I95" s="34" t="s">
        <v>811</v>
      </c>
      <c r="J95" s="34" t="s">
        <v>812</v>
      </c>
      <c r="K95" s="34" t="s">
        <v>813</v>
      </c>
      <c r="M95" s="40" t="s">
        <v>814</v>
      </c>
      <c r="N95" s="34" t="s">
        <v>815</v>
      </c>
      <c r="O95" s="34" t="s">
        <v>95</v>
      </c>
      <c r="Q95" s="38" t="s">
        <v>273</v>
      </c>
      <c r="R95" s="34" t="s">
        <v>816</v>
      </c>
      <c r="S95" s="39" t="s">
        <v>817</v>
      </c>
      <c r="T95" s="34" t="s">
        <v>496</v>
      </c>
      <c r="U95" s="38" t="s">
        <v>276</v>
      </c>
    </row>
    <row r="96" spans="3:21" x14ac:dyDescent="0.25">
      <c r="C96" s="34" t="s">
        <v>382</v>
      </c>
      <c r="F96" s="34" t="s">
        <v>165</v>
      </c>
      <c r="G96" s="34" t="s">
        <v>818</v>
      </c>
      <c r="H96" s="34" t="s">
        <v>140</v>
      </c>
      <c r="I96" s="34" t="s">
        <v>819</v>
      </c>
      <c r="J96" s="34" t="s">
        <v>820</v>
      </c>
      <c r="K96" s="34" t="s">
        <v>821</v>
      </c>
      <c r="M96" s="40" t="s">
        <v>766</v>
      </c>
      <c r="N96" s="34" t="s">
        <v>822</v>
      </c>
      <c r="O96" s="34" t="s">
        <v>95</v>
      </c>
      <c r="Q96" s="38" t="s">
        <v>201</v>
      </c>
      <c r="R96" s="34" t="s">
        <v>215</v>
      </c>
      <c r="S96" s="39" t="s">
        <v>823</v>
      </c>
      <c r="T96" s="34" t="s">
        <v>215</v>
      </c>
      <c r="U96" s="38" t="s">
        <v>203</v>
      </c>
    </row>
    <row r="97" spans="3:21" x14ac:dyDescent="0.25">
      <c r="C97" s="34" t="s">
        <v>391</v>
      </c>
      <c r="F97" s="34" t="s">
        <v>824</v>
      </c>
      <c r="G97" s="34" t="s">
        <v>825</v>
      </c>
      <c r="H97" s="34" t="s">
        <v>826</v>
      </c>
      <c r="I97" s="34" t="s">
        <v>827</v>
      </c>
      <c r="J97" s="34" t="s">
        <v>828</v>
      </c>
      <c r="K97" s="34" t="s">
        <v>829</v>
      </c>
      <c r="M97" s="40" t="s">
        <v>830</v>
      </c>
      <c r="N97" s="34" t="s">
        <v>831</v>
      </c>
      <c r="O97" s="34" t="s">
        <v>95</v>
      </c>
      <c r="Q97" s="38" t="s">
        <v>93</v>
      </c>
      <c r="R97" s="34" t="s">
        <v>293</v>
      </c>
      <c r="S97" s="39" t="s">
        <v>832</v>
      </c>
      <c r="T97" s="34" t="s">
        <v>293</v>
      </c>
      <c r="U97" s="38" t="s">
        <v>95</v>
      </c>
    </row>
    <row r="98" spans="3:21" x14ac:dyDescent="0.25">
      <c r="C98" s="34" t="s">
        <v>833</v>
      </c>
      <c r="F98" s="34" t="s">
        <v>551</v>
      </c>
      <c r="G98" s="34" t="s">
        <v>834</v>
      </c>
      <c r="H98" s="34" t="s">
        <v>835</v>
      </c>
      <c r="I98" s="34" t="s">
        <v>836</v>
      </c>
      <c r="J98" s="34" t="s">
        <v>837</v>
      </c>
      <c r="K98" s="34" t="s">
        <v>838</v>
      </c>
      <c r="M98" s="40" t="s">
        <v>839</v>
      </c>
      <c r="N98" s="34" t="s">
        <v>840</v>
      </c>
      <c r="O98" s="34" t="s">
        <v>95</v>
      </c>
      <c r="Q98" s="38" t="s">
        <v>226</v>
      </c>
      <c r="R98" s="34" t="s">
        <v>152</v>
      </c>
      <c r="S98" s="39" t="s">
        <v>841</v>
      </c>
      <c r="T98" s="34" t="s">
        <v>152</v>
      </c>
      <c r="U98" s="38" t="s">
        <v>228</v>
      </c>
    </row>
    <row r="99" spans="3:21" x14ac:dyDescent="0.25">
      <c r="C99" s="34" t="s">
        <v>253</v>
      </c>
      <c r="F99" s="34" t="s">
        <v>842</v>
      </c>
      <c r="G99" s="34" t="s">
        <v>139</v>
      </c>
      <c r="H99" s="34" t="s">
        <v>843</v>
      </c>
      <c r="I99" s="34" t="s">
        <v>844</v>
      </c>
      <c r="J99" s="34" t="s">
        <v>845</v>
      </c>
      <c r="K99" s="34" t="s">
        <v>846</v>
      </c>
      <c r="M99" s="40" t="s">
        <v>847</v>
      </c>
      <c r="N99" s="34" t="s">
        <v>848</v>
      </c>
      <c r="O99" s="34" t="s">
        <v>95</v>
      </c>
      <c r="Q99" s="38" t="s">
        <v>107</v>
      </c>
      <c r="R99" s="34" t="s">
        <v>183</v>
      </c>
      <c r="S99" s="39" t="s">
        <v>849</v>
      </c>
      <c r="T99" s="34" t="s">
        <v>183</v>
      </c>
      <c r="U99" s="38" t="s">
        <v>95</v>
      </c>
    </row>
    <row r="100" spans="3:21" x14ac:dyDescent="0.25">
      <c r="C100" s="34" t="s">
        <v>410</v>
      </c>
      <c r="F100" s="34" t="s">
        <v>850</v>
      </c>
      <c r="G100" s="34" t="s">
        <v>851</v>
      </c>
      <c r="H100" s="34" t="s">
        <v>852</v>
      </c>
      <c r="I100" s="34" t="s">
        <v>231</v>
      </c>
      <c r="J100" s="34" t="s">
        <v>853</v>
      </c>
      <c r="K100" s="34" t="s">
        <v>854</v>
      </c>
      <c r="M100" s="40" t="s">
        <v>855</v>
      </c>
      <c r="N100" s="34" t="s">
        <v>856</v>
      </c>
      <c r="O100" s="34" t="s">
        <v>95</v>
      </c>
      <c r="Q100" s="38" t="s">
        <v>145</v>
      </c>
      <c r="R100" s="34" t="s">
        <v>196</v>
      </c>
      <c r="S100" s="39" t="s">
        <v>857</v>
      </c>
      <c r="T100" s="34" t="s">
        <v>196</v>
      </c>
      <c r="U100" s="38" t="s">
        <v>147</v>
      </c>
    </row>
    <row r="101" spans="3:21" x14ac:dyDescent="0.25">
      <c r="C101" s="34" t="s">
        <v>413</v>
      </c>
      <c r="F101" s="34" t="s">
        <v>858</v>
      </c>
      <c r="G101" s="34" t="s">
        <v>859</v>
      </c>
      <c r="H101" s="34" t="s">
        <v>860</v>
      </c>
      <c r="J101" s="34" t="s">
        <v>861</v>
      </c>
      <c r="K101" s="34" t="s">
        <v>862</v>
      </c>
      <c r="M101" s="40" t="s">
        <v>863</v>
      </c>
      <c r="N101" s="34" t="s">
        <v>864</v>
      </c>
      <c r="O101" s="34" t="s">
        <v>95</v>
      </c>
      <c r="Q101" s="38" t="s">
        <v>93</v>
      </c>
      <c r="R101" s="34" t="s">
        <v>238</v>
      </c>
      <c r="S101" s="39" t="s">
        <v>865</v>
      </c>
      <c r="T101" s="34" t="s">
        <v>238</v>
      </c>
      <c r="U101" s="38" t="s">
        <v>515</v>
      </c>
    </row>
    <row r="102" spans="3:21" x14ac:dyDescent="0.25">
      <c r="C102" s="34" t="s">
        <v>419</v>
      </c>
      <c r="F102" s="34" t="s">
        <v>866</v>
      </c>
      <c r="G102" s="34" t="s">
        <v>867</v>
      </c>
      <c r="H102" s="34" t="s">
        <v>868</v>
      </c>
      <c r="J102" s="34" t="s">
        <v>869</v>
      </c>
      <c r="K102" s="34" t="s">
        <v>870</v>
      </c>
      <c r="M102" s="40" t="s">
        <v>871</v>
      </c>
      <c r="N102" s="34" t="s">
        <v>872</v>
      </c>
      <c r="O102" s="34" t="s">
        <v>95</v>
      </c>
      <c r="Q102" s="38" t="s">
        <v>107</v>
      </c>
      <c r="R102" s="34" t="s">
        <v>193</v>
      </c>
      <c r="S102" s="39" t="s">
        <v>873</v>
      </c>
      <c r="T102" s="34" t="s">
        <v>193</v>
      </c>
      <c r="U102" s="38" t="s">
        <v>95</v>
      </c>
    </row>
    <row r="103" spans="3:21" x14ac:dyDescent="0.25">
      <c r="C103" s="34" t="s">
        <v>125</v>
      </c>
      <c r="F103" s="34" t="s">
        <v>874</v>
      </c>
      <c r="G103" s="34" t="s">
        <v>875</v>
      </c>
      <c r="H103" s="34" t="s">
        <v>876</v>
      </c>
      <c r="J103" s="34" t="s">
        <v>168</v>
      </c>
      <c r="K103" s="34" t="s">
        <v>877</v>
      </c>
      <c r="M103" s="40" t="s">
        <v>289</v>
      </c>
      <c r="N103" s="34" t="s">
        <v>878</v>
      </c>
      <c r="O103" s="34" t="s">
        <v>95</v>
      </c>
      <c r="Q103" s="38" t="s">
        <v>93</v>
      </c>
      <c r="R103" s="34" t="s">
        <v>879</v>
      </c>
      <c r="S103" s="39" t="s">
        <v>880</v>
      </c>
      <c r="T103" s="34" t="s">
        <v>879</v>
      </c>
      <c r="U103" s="38" t="s">
        <v>95</v>
      </c>
    </row>
    <row r="104" spans="3:21" x14ac:dyDescent="0.25">
      <c r="C104" s="34" t="s">
        <v>881</v>
      </c>
      <c r="F104" s="34" t="s">
        <v>882</v>
      </c>
      <c r="G104" s="34" t="s">
        <v>883</v>
      </c>
      <c r="H104" s="34" t="s">
        <v>884</v>
      </c>
      <c r="J104" s="34" t="s">
        <v>885</v>
      </c>
      <c r="K104" s="34" t="s">
        <v>886</v>
      </c>
      <c r="M104" s="40" t="s">
        <v>887</v>
      </c>
      <c r="N104" s="34" t="s">
        <v>888</v>
      </c>
      <c r="O104" s="34" t="s">
        <v>95</v>
      </c>
      <c r="Q104" s="38" t="s">
        <v>145</v>
      </c>
      <c r="R104" s="34" t="s">
        <v>889</v>
      </c>
      <c r="S104" s="39" t="s">
        <v>890</v>
      </c>
      <c r="T104" s="34" t="s">
        <v>889</v>
      </c>
      <c r="U104" s="38" t="s">
        <v>147</v>
      </c>
    </row>
    <row r="105" spans="3:21" x14ac:dyDescent="0.25">
      <c r="C105" s="34" t="s">
        <v>429</v>
      </c>
      <c r="F105" s="34" t="s">
        <v>891</v>
      </c>
      <c r="G105" s="34" t="s">
        <v>892</v>
      </c>
      <c r="H105" s="34" t="s">
        <v>893</v>
      </c>
      <c r="J105" s="34" t="s">
        <v>894</v>
      </c>
      <c r="K105" s="34" t="s">
        <v>895</v>
      </c>
      <c r="M105" s="40" t="s">
        <v>293</v>
      </c>
      <c r="N105" s="34" t="s">
        <v>896</v>
      </c>
      <c r="O105" s="34" t="s">
        <v>95</v>
      </c>
      <c r="Q105" s="38" t="s">
        <v>93</v>
      </c>
      <c r="R105" s="34" t="s">
        <v>245</v>
      </c>
      <c r="S105" s="39" t="s">
        <v>897</v>
      </c>
      <c r="T105" s="34" t="s">
        <v>245</v>
      </c>
      <c r="U105" s="38" t="s">
        <v>95</v>
      </c>
    </row>
    <row r="106" spans="3:21" x14ac:dyDescent="0.25">
      <c r="C106" s="34" t="s">
        <v>438</v>
      </c>
      <c r="F106" s="34" t="s">
        <v>898</v>
      </c>
      <c r="G106" s="34" t="s">
        <v>899</v>
      </c>
      <c r="H106" s="34" t="s">
        <v>900</v>
      </c>
      <c r="J106" s="34" t="s">
        <v>901</v>
      </c>
      <c r="K106" s="34" t="s">
        <v>902</v>
      </c>
      <c r="M106" s="40" t="s">
        <v>183</v>
      </c>
      <c r="N106" s="34" t="s">
        <v>903</v>
      </c>
      <c r="O106" s="34" t="s">
        <v>95</v>
      </c>
      <c r="Q106" s="38" t="s">
        <v>201</v>
      </c>
      <c r="R106" s="34" t="s">
        <v>222</v>
      </c>
      <c r="S106" s="39" t="s">
        <v>296</v>
      </c>
      <c r="T106" s="34" t="s">
        <v>222</v>
      </c>
      <c r="U106" s="38" t="s">
        <v>203</v>
      </c>
    </row>
    <row r="107" spans="3:21" x14ac:dyDescent="0.25">
      <c r="C107" s="34" t="s">
        <v>904</v>
      </c>
      <c r="F107" s="34" t="s">
        <v>905</v>
      </c>
      <c r="G107" s="34" t="s">
        <v>906</v>
      </c>
      <c r="H107" s="34" t="s">
        <v>153</v>
      </c>
      <c r="J107" s="34" t="s">
        <v>907</v>
      </c>
      <c r="K107" s="34" t="s">
        <v>902</v>
      </c>
      <c r="M107" s="40" t="s">
        <v>908</v>
      </c>
      <c r="N107" s="34" t="s">
        <v>909</v>
      </c>
      <c r="O107" s="34" t="s">
        <v>95</v>
      </c>
      <c r="Q107" s="38" t="s">
        <v>226</v>
      </c>
      <c r="R107" s="34" t="s">
        <v>90</v>
      </c>
      <c r="S107" s="39" t="s">
        <v>910</v>
      </c>
      <c r="T107" s="34" t="s">
        <v>90</v>
      </c>
      <c r="U107" s="38" t="s">
        <v>911</v>
      </c>
    </row>
    <row r="108" spans="3:21" x14ac:dyDescent="0.25">
      <c r="C108" s="34" t="s">
        <v>457</v>
      </c>
      <c r="F108" s="34" t="s">
        <v>912</v>
      </c>
      <c r="G108" s="34" t="s">
        <v>913</v>
      </c>
      <c r="H108" s="34" t="s">
        <v>914</v>
      </c>
      <c r="J108" s="34" t="s">
        <v>915</v>
      </c>
      <c r="K108" s="34" t="s">
        <v>916</v>
      </c>
      <c r="M108" s="40" t="s">
        <v>917</v>
      </c>
      <c r="N108" s="34" t="s">
        <v>918</v>
      </c>
      <c r="O108" s="34" t="s">
        <v>95</v>
      </c>
      <c r="Q108" s="38" t="s">
        <v>273</v>
      </c>
      <c r="R108" s="34" t="s">
        <v>173</v>
      </c>
      <c r="S108" s="39" t="s">
        <v>919</v>
      </c>
      <c r="T108" s="34" t="s">
        <v>173</v>
      </c>
      <c r="U108" s="38" t="s">
        <v>276</v>
      </c>
    </row>
    <row r="109" spans="3:21" x14ac:dyDescent="0.25">
      <c r="C109" s="34" t="s">
        <v>920</v>
      </c>
      <c r="F109" s="34" t="s">
        <v>921</v>
      </c>
      <c r="G109" s="34" t="s">
        <v>922</v>
      </c>
      <c r="H109" s="34" t="s">
        <v>923</v>
      </c>
      <c r="J109" s="34" t="s">
        <v>924</v>
      </c>
      <c r="K109" s="34" t="s">
        <v>925</v>
      </c>
      <c r="M109" s="40" t="s">
        <v>926</v>
      </c>
      <c r="N109" s="34" t="s">
        <v>927</v>
      </c>
      <c r="O109" s="34" t="s">
        <v>95</v>
      </c>
      <c r="Q109" s="38" t="s">
        <v>226</v>
      </c>
      <c r="R109" s="34" t="s">
        <v>175</v>
      </c>
      <c r="S109" s="39" t="s">
        <v>928</v>
      </c>
      <c r="T109" s="34" t="s">
        <v>175</v>
      </c>
      <c r="U109" s="38" t="s">
        <v>228</v>
      </c>
    </row>
    <row r="110" spans="3:21" x14ac:dyDescent="0.25">
      <c r="C110" s="34" t="s">
        <v>929</v>
      </c>
      <c r="F110" s="34" t="s">
        <v>213</v>
      </c>
      <c r="G110" s="34" t="s">
        <v>930</v>
      </c>
      <c r="H110" s="34" t="s">
        <v>931</v>
      </c>
      <c r="J110" s="34" t="s">
        <v>932</v>
      </c>
      <c r="K110" s="34" t="s">
        <v>933</v>
      </c>
      <c r="M110" s="40" t="s">
        <v>934</v>
      </c>
      <c r="N110" s="34" t="s">
        <v>935</v>
      </c>
      <c r="O110" s="34" t="s">
        <v>95</v>
      </c>
      <c r="Q110" s="38" t="s">
        <v>93</v>
      </c>
      <c r="R110" s="34" t="s">
        <v>252</v>
      </c>
      <c r="S110" s="39" t="s">
        <v>936</v>
      </c>
      <c r="T110" s="34" t="s">
        <v>252</v>
      </c>
      <c r="U110" s="38" t="s">
        <v>95</v>
      </c>
    </row>
    <row r="111" spans="3:21" x14ac:dyDescent="0.25">
      <c r="C111" s="34" t="s">
        <v>483</v>
      </c>
      <c r="F111" s="34" t="s">
        <v>937</v>
      </c>
      <c r="G111" s="34" t="s">
        <v>938</v>
      </c>
      <c r="H111" s="34" t="s">
        <v>939</v>
      </c>
      <c r="J111" s="34" t="s">
        <v>940</v>
      </c>
      <c r="K111" s="34" t="s">
        <v>941</v>
      </c>
      <c r="M111" s="40" t="s">
        <v>942</v>
      </c>
      <c r="N111" s="34" t="s">
        <v>943</v>
      </c>
      <c r="O111" s="34" t="s">
        <v>95</v>
      </c>
      <c r="Q111" s="38" t="s">
        <v>93</v>
      </c>
      <c r="R111" s="34" t="s">
        <v>260</v>
      </c>
      <c r="S111" s="39" t="s">
        <v>944</v>
      </c>
      <c r="T111" s="34" t="s">
        <v>260</v>
      </c>
      <c r="U111" s="38" t="s">
        <v>95</v>
      </c>
    </row>
    <row r="112" spans="3:21" x14ac:dyDescent="0.25">
      <c r="C112" s="34" t="s">
        <v>733</v>
      </c>
      <c r="F112" s="34" t="s">
        <v>945</v>
      </c>
      <c r="G112" s="34" t="s">
        <v>946</v>
      </c>
      <c r="H112" s="34" t="s">
        <v>947</v>
      </c>
      <c r="J112" s="34" t="s">
        <v>948</v>
      </c>
      <c r="K112" s="34" t="s">
        <v>949</v>
      </c>
      <c r="M112" s="40" t="s">
        <v>950</v>
      </c>
      <c r="N112" s="34" t="s">
        <v>951</v>
      </c>
      <c r="O112" s="34" t="s">
        <v>95</v>
      </c>
      <c r="Q112" s="38" t="s">
        <v>226</v>
      </c>
      <c r="R112" s="34" t="s">
        <v>952</v>
      </c>
      <c r="S112" s="39" t="s">
        <v>953</v>
      </c>
      <c r="T112" s="34" t="s">
        <v>954</v>
      </c>
      <c r="U112" s="38" t="s">
        <v>228</v>
      </c>
    </row>
    <row r="113" spans="3:21" x14ac:dyDescent="0.25">
      <c r="C113" s="34" t="s">
        <v>493</v>
      </c>
      <c r="F113" s="34" t="s">
        <v>955</v>
      </c>
      <c r="G113" s="34" t="s">
        <v>956</v>
      </c>
      <c r="H113" s="34" t="s">
        <v>166</v>
      </c>
      <c r="J113" s="34" t="s">
        <v>957</v>
      </c>
      <c r="K113" s="34" t="s">
        <v>958</v>
      </c>
      <c r="M113" s="40" t="s">
        <v>959</v>
      </c>
      <c r="N113" s="34" t="s">
        <v>960</v>
      </c>
      <c r="O113" s="34" t="s">
        <v>95</v>
      </c>
      <c r="Q113" s="38" t="s">
        <v>273</v>
      </c>
      <c r="R113" s="34" t="s">
        <v>184</v>
      </c>
      <c r="S113" s="39" t="s">
        <v>961</v>
      </c>
      <c r="T113" s="34" t="s">
        <v>184</v>
      </c>
      <c r="U113" s="38" t="s">
        <v>276</v>
      </c>
    </row>
    <row r="114" spans="3:21" x14ac:dyDescent="0.25">
      <c r="C114" s="34" t="s">
        <v>502</v>
      </c>
      <c r="F114" s="34" t="s">
        <v>962</v>
      </c>
      <c r="G114" s="34" t="s">
        <v>963</v>
      </c>
      <c r="H114" s="34" t="s">
        <v>964</v>
      </c>
      <c r="J114" s="34" t="s">
        <v>965</v>
      </c>
      <c r="K114" s="34" t="s">
        <v>966</v>
      </c>
      <c r="M114" s="40" t="s">
        <v>967</v>
      </c>
      <c r="N114" s="34" t="s">
        <v>968</v>
      </c>
      <c r="O114" s="34" t="s">
        <v>95</v>
      </c>
      <c r="Q114" s="38" t="s">
        <v>257</v>
      </c>
      <c r="R114" s="34" t="s">
        <v>221</v>
      </c>
      <c r="S114" s="39" t="s">
        <v>969</v>
      </c>
      <c r="T114" s="34" t="s">
        <v>221</v>
      </c>
      <c r="U114" s="38" t="s">
        <v>265</v>
      </c>
    </row>
    <row r="115" spans="3:21" x14ac:dyDescent="0.25">
      <c r="C115" s="34" t="s">
        <v>110</v>
      </c>
      <c r="F115" s="34" t="s">
        <v>970</v>
      </c>
      <c r="G115" s="34" t="s">
        <v>971</v>
      </c>
      <c r="H115" s="34" t="s">
        <v>972</v>
      </c>
      <c r="J115" s="34" t="s">
        <v>973</v>
      </c>
      <c r="K115" s="34" t="s">
        <v>974</v>
      </c>
      <c r="M115" s="40" t="s">
        <v>975</v>
      </c>
      <c r="N115" s="34" t="s">
        <v>976</v>
      </c>
      <c r="O115" s="34" t="s">
        <v>95</v>
      </c>
      <c r="Q115" s="38" t="s">
        <v>119</v>
      </c>
      <c r="R115" s="34" t="s">
        <v>247</v>
      </c>
      <c r="S115" s="39" t="s">
        <v>977</v>
      </c>
      <c r="T115" s="34" t="s">
        <v>247</v>
      </c>
      <c r="U115" s="38" t="s">
        <v>122</v>
      </c>
    </row>
    <row r="116" spans="3:21" x14ac:dyDescent="0.25">
      <c r="C116" s="34" t="s">
        <v>978</v>
      </c>
      <c r="F116" s="34" t="s">
        <v>979</v>
      </c>
      <c r="G116" s="34" t="s">
        <v>980</v>
      </c>
      <c r="H116" s="34" t="s">
        <v>981</v>
      </c>
      <c r="J116" s="34" t="s">
        <v>982</v>
      </c>
      <c r="K116" s="34" t="s">
        <v>983</v>
      </c>
      <c r="M116" s="40" t="s">
        <v>193</v>
      </c>
      <c r="N116" s="34" t="s">
        <v>984</v>
      </c>
      <c r="O116" s="34" t="s">
        <v>95</v>
      </c>
      <c r="Q116" s="38" t="s">
        <v>93</v>
      </c>
      <c r="R116" s="34" t="s">
        <v>985</v>
      </c>
      <c r="S116" s="39" t="s">
        <v>986</v>
      </c>
      <c r="T116" s="34" t="s">
        <v>985</v>
      </c>
      <c r="U116" s="38" t="s">
        <v>95</v>
      </c>
    </row>
    <row r="117" spans="3:21" x14ac:dyDescent="0.25">
      <c r="C117" s="34" t="s">
        <v>523</v>
      </c>
      <c r="F117" s="34" t="s">
        <v>987</v>
      </c>
      <c r="G117" s="34" t="s">
        <v>988</v>
      </c>
      <c r="H117" s="34" t="s">
        <v>989</v>
      </c>
      <c r="J117" s="34" t="s">
        <v>990</v>
      </c>
      <c r="K117" s="34" t="s">
        <v>991</v>
      </c>
      <c r="M117" s="40" t="s">
        <v>992</v>
      </c>
      <c r="N117" s="34" t="s">
        <v>993</v>
      </c>
      <c r="O117" s="34" t="s">
        <v>95</v>
      </c>
      <c r="Q117" s="38" t="s">
        <v>93</v>
      </c>
      <c r="R117" s="34" t="s">
        <v>301</v>
      </c>
      <c r="S117" s="39" t="s">
        <v>994</v>
      </c>
      <c r="T117" s="34" t="s">
        <v>301</v>
      </c>
      <c r="U117" s="38" t="s">
        <v>95</v>
      </c>
    </row>
    <row r="118" spans="3:21" x14ac:dyDescent="0.25">
      <c r="C118" s="34" t="s">
        <v>533</v>
      </c>
      <c r="F118" s="34" t="s">
        <v>995</v>
      </c>
      <c r="G118" s="34" t="s">
        <v>996</v>
      </c>
      <c r="H118" s="34" t="s">
        <v>997</v>
      </c>
      <c r="J118" s="34" t="s">
        <v>998</v>
      </c>
      <c r="K118" s="34" t="s">
        <v>999</v>
      </c>
      <c r="M118" s="40" t="s">
        <v>1000</v>
      </c>
      <c r="N118" s="34" t="s">
        <v>1001</v>
      </c>
      <c r="O118" s="34" t="s">
        <v>95</v>
      </c>
      <c r="Q118" s="38" t="s">
        <v>93</v>
      </c>
      <c r="R118" s="34" t="s">
        <v>306</v>
      </c>
      <c r="S118" s="39" t="s">
        <v>1002</v>
      </c>
      <c r="T118" s="34" t="s">
        <v>306</v>
      </c>
      <c r="U118" s="38" t="s">
        <v>95</v>
      </c>
    </row>
    <row r="119" spans="3:21" x14ac:dyDescent="0.25">
      <c r="C119" s="34" t="s">
        <v>267</v>
      </c>
      <c r="F119" s="34" t="s">
        <v>1003</v>
      </c>
      <c r="G119" s="34" t="s">
        <v>1004</v>
      </c>
      <c r="H119" s="34" t="s">
        <v>1005</v>
      </c>
      <c r="J119" s="34" t="s">
        <v>1006</v>
      </c>
      <c r="K119" s="34" t="s">
        <v>1007</v>
      </c>
      <c r="M119" s="40" t="s">
        <v>1008</v>
      </c>
      <c r="N119" s="34" t="s">
        <v>1009</v>
      </c>
      <c r="O119" s="34" t="s">
        <v>95</v>
      </c>
      <c r="Q119" s="38" t="s">
        <v>107</v>
      </c>
      <c r="R119" s="34" t="s">
        <v>205</v>
      </c>
      <c r="S119" s="39" t="s">
        <v>1010</v>
      </c>
      <c r="T119" s="34" t="s">
        <v>205</v>
      </c>
      <c r="U119" s="38" t="s">
        <v>95</v>
      </c>
    </row>
    <row r="120" spans="3:21" x14ac:dyDescent="0.25">
      <c r="C120" s="34" t="s">
        <v>432</v>
      </c>
      <c r="F120" s="34" t="s">
        <v>1011</v>
      </c>
      <c r="G120" s="34" t="s">
        <v>1012</v>
      </c>
      <c r="H120" s="34" t="s">
        <v>1013</v>
      </c>
      <c r="J120" s="34" t="s">
        <v>178</v>
      </c>
      <c r="K120" s="34" t="s">
        <v>1014</v>
      </c>
      <c r="M120" s="40" t="s">
        <v>1015</v>
      </c>
      <c r="N120" s="34" t="s">
        <v>1016</v>
      </c>
      <c r="O120" s="34" t="s">
        <v>95</v>
      </c>
      <c r="Q120" s="38" t="s">
        <v>201</v>
      </c>
      <c r="R120" s="34" t="s">
        <v>231</v>
      </c>
      <c r="S120" s="39" t="s">
        <v>1017</v>
      </c>
      <c r="T120" s="34" t="s">
        <v>231</v>
      </c>
      <c r="U120" s="38" t="s">
        <v>203</v>
      </c>
    </row>
    <row r="121" spans="3:21" x14ac:dyDescent="0.25">
      <c r="C121" s="34" t="s">
        <v>547</v>
      </c>
      <c r="F121" s="34" t="s">
        <v>1018</v>
      </c>
      <c r="G121" s="34" t="s">
        <v>1019</v>
      </c>
      <c r="H121" s="34" t="s">
        <v>1020</v>
      </c>
      <c r="J121" s="34" t="s">
        <v>189</v>
      </c>
      <c r="K121" s="34" t="s">
        <v>1021</v>
      </c>
      <c r="M121" s="40" t="s">
        <v>1022</v>
      </c>
      <c r="N121" s="34" t="s">
        <v>1023</v>
      </c>
      <c r="O121" s="34" t="s">
        <v>95</v>
      </c>
      <c r="Q121" s="38" t="s">
        <v>145</v>
      </c>
      <c r="R121" s="34" t="s">
        <v>1024</v>
      </c>
      <c r="S121" s="39" t="s">
        <v>1025</v>
      </c>
      <c r="T121" s="34" t="s">
        <v>1026</v>
      </c>
      <c r="U121" s="38" t="s">
        <v>147</v>
      </c>
    </row>
    <row r="122" spans="3:21" x14ac:dyDescent="0.25">
      <c r="C122" s="34" t="s">
        <v>1027</v>
      </c>
      <c r="F122" s="34" t="s">
        <v>1028</v>
      </c>
      <c r="G122" s="34" t="s">
        <v>1029</v>
      </c>
      <c r="H122" s="34" t="s">
        <v>1030</v>
      </c>
      <c r="J122" s="34" t="s">
        <v>1031</v>
      </c>
      <c r="K122" s="34" t="s">
        <v>1032</v>
      </c>
      <c r="M122" s="40" t="s">
        <v>879</v>
      </c>
      <c r="N122" s="34" t="s">
        <v>1033</v>
      </c>
      <c r="O122" s="34" t="s">
        <v>95</v>
      </c>
      <c r="Q122" s="38" t="s">
        <v>119</v>
      </c>
      <c r="R122" s="34" t="s">
        <v>254</v>
      </c>
      <c r="S122" s="39" t="s">
        <v>1034</v>
      </c>
      <c r="T122" s="34" t="s">
        <v>254</v>
      </c>
      <c r="U122" s="38" t="s">
        <v>122</v>
      </c>
    </row>
    <row r="123" spans="3:21" x14ac:dyDescent="0.25">
      <c r="C123" s="34" t="s">
        <v>559</v>
      </c>
      <c r="F123" s="34" t="s">
        <v>1035</v>
      </c>
      <c r="G123" s="34" t="s">
        <v>1036</v>
      </c>
      <c r="H123" s="34" t="s">
        <v>1037</v>
      </c>
      <c r="J123" s="34" t="s">
        <v>1038</v>
      </c>
      <c r="K123" s="34" t="s">
        <v>1039</v>
      </c>
      <c r="M123" s="40" t="s">
        <v>1040</v>
      </c>
      <c r="N123" s="34" t="s">
        <v>1041</v>
      </c>
      <c r="O123" s="34" t="s">
        <v>95</v>
      </c>
      <c r="Q123" s="38" t="s">
        <v>273</v>
      </c>
      <c r="R123" s="34" t="s">
        <v>563</v>
      </c>
      <c r="S123" s="39" t="s">
        <v>1042</v>
      </c>
      <c r="T123" s="34" t="s">
        <v>563</v>
      </c>
      <c r="U123" s="38" t="s">
        <v>276</v>
      </c>
    </row>
    <row r="124" spans="3:21" x14ac:dyDescent="0.25">
      <c r="C124" s="34" t="s">
        <v>220</v>
      </c>
      <c r="F124" s="34" t="s">
        <v>1043</v>
      </c>
      <c r="G124" s="34" t="s">
        <v>1044</v>
      </c>
      <c r="H124" s="34" t="s">
        <v>1045</v>
      </c>
      <c r="J124" s="34" t="s">
        <v>1046</v>
      </c>
      <c r="K124" s="34" t="s">
        <v>1047</v>
      </c>
      <c r="M124" s="40" t="s">
        <v>1048</v>
      </c>
      <c r="N124" s="34" t="s">
        <v>1049</v>
      </c>
      <c r="O124" s="34" t="s">
        <v>95</v>
      </c>
      <c r="Q124" s="38" t="s">
        <v>93</v>
      </c>
      <c r="R124" s="34" t="s">
        <v>310</v>
      </c>
      <c r="S124" s="39" t="s">
        <v>1050</v>
      </c>
      <c r="T124" s="34" t="s">
        <v>310</v>
      </c>
      <c r="U124" s="38" t="s">
        <v>95</v>
      </c>
    </row>
    <row r="125" spans="3:21" x14ac:dyDescent="0.25">
      <c r="C125" s="34" t="s">
        <v>1051</v>
      </c>
      <c r="F125" s="34" t="s">
        <v>1052</v>
      </c>
      <c r="G125" s="34" t="s">
        <v>1053</v>
      </c>
      <c r="H125" s="34" t="s">
        <v>1054</v>
      </c>
      <c r="J125" s="34" t="s">
        <v>198</v>
      </c>
      <c r="K125" s="34" t="s">
        <v>1055</v>
      </c>
      <c r="M125" s="40" t="s">
        <v>1056</v>
      </c>
      <c r="N125" s="34" t="s">
        <v>1057</v>
      </c>
      <c r="O125" s="34" t="s">
        <v>95</v>
      </c>
    </row>
    <row r="126" spans="3:21" x14ac:dyDescent="0.25">
      <c r="C126" s="34" t="s">
        <v>578</v>
      </c>
      <c r="F126" s="34" t="s">
        <v>1058</v>
      </c>
      <c r="G126" s="34" t="s">
        <v>1059</v>
      </c>
      <c r="H126" s="34" t="s">
        <v>1060</v>
      </c>
      <c r="J126" s="34" t="s">
        <v>1061</v>
      </c>
      <c r="K126" s="34" t="s">
        <v>1062</v>
      </c>
      <c r="M126" s="40" t="s">
        <v>1063</v>
      </c>
      <c r="N126" s="34" t="s">
        <v>1064</v>
      </c>
      <c r="O126" s="34" t="s">
        <v>95</v>
      </c>
    </row>
    <row r="127" spans="3:21" x14ac:dyDescent="0.25">
      <c r="C127" s="34" t="s">
        <v>442</v>
      </c>
      <c r="F127" s="34" t="s">
        <v>221</v>
      </c>
      <c r="G127" s="34" t="s">
        <v>1065</v>
      </c>
      <c r="H127" s="34" t="s">
        <v>1066</v>
      </c>
      <c r="J127" s="34" t="s">
        <v>1067</v>
      </c>
      <c r="K127" s="34" t="s">
        <v>1068</v>
      </c>
      <c r="M127" s="40" t="s">
        <v>1069</v>
      </c>
      <c r="N127" s="34" t="s">
        <v>1070</v>
      </c>
      <c r="O127" s="34" t="s">
        <v>95</v>
      </c>
    </row>
    <row r="128" spans="3:21" x14ac:dyDescent="0.25">
      <c r="C128" s="34" t="s">
        <v>452</v>
      </c>
      <c r="F128" s="34" t="s">
        <v>1071</v>
      </c>
      <c r="G128" s="34" t="s">
        <v>1072</v>
      </c>
      <c r="H128" s="34" t="s">
        <v>1073</v>
      </c>
      <c r="J128" s="34" t="s">
        <v>1074</v>
      </c>
      <c r="K128" s="34" t="s">
        <v>1075</v>
      </c>
      <c r="M128" s="40" t="s">
        <v>245</v>
      </c>
      <c r="N128" s="34" t="s">
        <v>1076</v>
      </c>
      <c r="O128" s="34" t="s">
        <v>95</v>
      </c>
    </row>
    <row r="129" spans="3:15" x14ac:dyDescent="0.25">
      <c r="C129" s="34" t="s">
        <v>271</v>
      </c>
      <c r="F129" s="34" t="s">
        <v>1077</v>
      </c>
      <c r="G129" s="34" t="s">
        <v>1078</v>
      </c>
      <c r="H129" s="34" t="s">
        <v>1079</v>
      </c>
      <c r="J129" s="34" t="s">
        <v>1080</v>
      </c>
      <c r="K129" s="34" t="s">
        <v>1081</v>
      </c>
      <c r="M129" s="40" t="s">
        <v>1082</v>
      </c>
      <c r="N129" s="34" t="s">
        <v>1083</v>
      </c>
      <c r="O129" s="34" t="s">
        <v>95</v>
      </c>
    </row>
    <row r="130" spans="3:15" x14ac:dyDescent="0.25">
      <c r="C130" s="34" t="s">
        <v>594</v>
      </c>
      <c r="F130" s="34" t="s">
        <v>1084</v>
      </c>
      <c r="G130" s="34" t="s">
        <v>1085</v>
      </c>
      <c r="H130" s="34" t="s">
        <v>1086</v>
      </c>
      <c r="J130" s="34" t="s">
        <v>1087</v>
      </c>
      <c r="K130" s="34" t="s">
        <v>1088</v>
      </c>
      <c r="M130" s="40" t="s">
        <v>1089</v>
      </c>
      <c r="N130" s="34" t="s">
        <v>1090</v>
      </c>
      <c r="O130" s="34" t="s">
        <v>95</v>
      </c>
    </row>
    <row r="131" spans="3:15" x14ac:dyDescent="0.25">
      <c r="C131" s="34" t="s">
        <v>603</v>
      </c>
      <c r="F131" s="34" t="s">
        <v>1091</v>
      </c>
      <c r="G131" s="34" t="s">
        <v>1092</v>
      </c>
      <c r="H131" s="34" t="s">
        <v>1093</v>
      </c>
      <c r="J131" s="34" t="s">
        <v>1094</v>
      </c>
      <c r="K131" s="34" t="s">
        <v>1095</v>
      </c>
      <c r="M131" s="40" t="s">
        <v>1096</v>
      </c>
      <c r="N131" s="34" t="s">
        <v>1097</v>
      </c>
      <c r="O131" s="34" t="s">
        <v>95</v>
      </c>
    </row>
    <row r="132" spans="3:15" x14ac:dyDescent="0.25">
      <c r="C132" s="34" t="s">
        <v>460</v>
      </c>
      <c r="F132" s="34" t="s">
        <v>1098</v>
      </c>
      <c r="G132" s="34" t="s">
        <v>1099</v>
      </c>
      <c r="H132" s="34" t="s">
        <v>1100</v>
      </c>
      <c r="J132" s="34" t="s">
        <v>1101</v>
      </c>
      <c r="K132" s="34" t="s">
        <v>1102</v>
      </c>
      <c r="M132" s="40" t="s">
        <v>252</v>
      </c>
      <c r="N132" s="34" t="s">
        <v>1103</v>
      </c>
      <c r="O132" s="34" t="s">
        <v>95</v>
      </c>
    </row>
    <row r="133" spans="3:15" x14ac:dyDescent="0.25">
      <c r="C133" s="34" t="s">
        <v>612</v>
      </c>
      <c r="G133" s="34" t="s">
        <v>1104</v>
      </c>
      <c r="H133" s="34" t="s">
        <v>1105</v>
      </c>
      <c r="J133" s="34" t="s">
        <v>209</v>
      </c>
      <c r="K133" s="34" t="s">
        <v>1106</v>
      </c>
      <c r="M133" s="40" t="s">
        <v>260</v>
      </c>
      <c r="N133" s="34" t="s">
        <v>1107</v>
      </c>
      <c r="O133" s="34" t="s">
        <v>95</v>
      </c>
    </row>
    <row r="134" spans="3:15" x14ac:dyDescent="0.25">
      <c r="C134" s="34" t="s">
        <v>1108</v>
      </c>
      <c r="G134" s="34" t="s">
        <v>1109</v>
      </c>
      <c r="H134" s="34" t="s">
        <v>176</v>
      </c>
      <c r="J134" s="34" t="s">
        <v>1110</v>
      </c>
      <c r="K134" s="34" t="s">
        <v>1111</v>
      </c>
      <c r="M134" s="40" t="s">
        <v>1112</v>
      </c>
      <c r="N134" s="34" t="s">
        <v>1113</v>
      </c>
      <c r="O134" s="34" t="s">
        <v>95</v>
      </c>
    </row>
    <row r="135" spans="3:15" x14ac:dyDescent="0.25">
      <c r="C135" s="34" t="s">
        <v>621</v>
      </c>
      <c r="G135" s="34" t="s">
        <v>1114</v>
      </c>
      <c r="H135" s="34" t="s">
        <v>1115</v>
      </c>
      <c r="J135" s="34" t="s">
        <v>1116</v>
      </c>
      <c r="K135" s="34" t="s">
        <v>1117</v>
      </c>
      <c r="M135" s="40" t="s">
        <v>1118</v>
      </c>
      <c r="N135" s="34" t="s">
        <v>1119</v>
      </c>
      <c r="O135" s="34" t="s">
        <v>95</v>
      </c>
    </row>
    <row r="136" spans="3:15" x14ac:dyDescent="0.25">
      <c r="C136" s="34" t="s">
        <v>630</v>
      </c>
      <c r="G136" s="34" t="s">
        <v>1120</v>
      </c>
      <c r="H136" s="34" t="s">
        <v>1121</v>
      </c>
      <c r="J136" s="34" t="s">
        <v>1122</v>
      </c>
      <c r="K136" s="34" t="s">
        <v>1123</v>
      </c>
      <c r="M136" s="40" t="s">
        <v>266</v>
      </c>
      <c r="N136" s="34" t="s">
        <v>1124</v>
      </c>
      <c r="O136" s="34" t="s">
        <v>95</v>
      </c>
    </row>
    <row r="137" spans="3:15" x14ac:dyDescent="0.25">
      <c r="C137" s="34" t="s">
        <v>639</v>
      </c>
      <c r="G137" s="34" t="s">
        <v>496</v>
      </c>
      <c r="H137" s="34" t="s">
        <v>1125</v>
      </c>
      <c r="J137" s="34" t="s">
        <v>223</v>
      </c>
      <c r="K137" s="34" t="s">
        <v>1126</v>
      </c>
      <c r="M137" s="40" t="s">
        <v>1127</v>
      </c>
      <c r="N137" s="34" t="s">
        <v>1128</v>
      </c>
      <c r="O137" s="34" t="s">
        <v>95</v>
      </c>
    </row>
    <row r="138" spans="3:15" x14ac:dyDescent="0.25">
      <c r="C138" s="34" t="s">
        <v>650</v>
      </c>
      <c r="G138" s="34" t="s">
        <v>152</v>
      </c>
      <c r="H138" s="34" t="s">
        <v>1129</v>
      </c>
      <c r="J138" s="34" t="s">
        <v>1130</v>
      </c>
      <c r="K138" s="34" t="s">
        <v>1131</v>
      </c>
      <c r="M138" s="40" t="s">
        <v>1132</v>
      </c>
      <c r="N138" s="34" t="s">
        <v>1133</v>
      </c>
      <c r="O138" s="34" t="s">
        <v>95</v>
      </c>
    </row>
    <row r="139" spans="3:15" x14ac:dyDescent="0.25">
      <c r="C139" s="34" t="s">
        <v>124</v>
      </c>
      <c r="G139" s="34" t="s">
        <v>1134</v>
      </c>
      <c r="H139" s="34" t="s">
        <v>1135</v>
      </c>
      <c r="J139" s="34" t="s">
        <v>1136</v>
      </c>
      <c r="K139" s="34" t="s">
        <v>1137</v>
      </c>
      <c r="M139" s="40" t="s">
        <v>301</v>
      </c>
      <c r="N139" s="34" t="s">
        <v>1138</v>
      </c>
      <c r="O139" s="34" t="s">
        <v>95</v>
      </c>
    </row>
    <row r="140" spans="3:15" x14ac:dyDescent="0.25">
      <c r="C140" s="34" t="s">
        <v>1139</v>
      </c>
      <c r="G140" s="34" t="s">
        <v>1140</v>
      </c>
      <c r="H140" s="34" t="s">
        <v>1141</v>
      </c>
      <c r="J140" s="34" t="s">
        <v>232</v>
      </c>
      <c r="K140" s="34" t="s">
        <v>1142</v>
      </c>
      <c r="M140" s="40" t="s">
        <v>306</v>
      </c>
      <c r="N140" s="34" t="s">
        <v>1143</v>
      </c>
      <c r="O140" s="34" t="s">
        <v>95</v>
      </c>
    </row>
    <row r="141" spans="3:15" x14ac:dyDescent="0.25">
      <c r="C141" s="34" t="s">
        <v>1144</v>
      </c>
      <c r="G141" s="34" t="s">
        <v>1145</v>
      </c>
      <c r="H141" s="34" t="s">
        <v>1146</v>
      </c>
      <c r="J141" s="34" t="s">
        <v>1147</v>
      </c>
      <c r="K141" s="34" t="s">
        <v>1148</v>
      </c>
      <c r="M141" s="40" t="s">
        <v>1149</v>
      </c>
      <c r="N141" s="34" t="s">
        <v>1150</v>
      </c>
      <c r="O141" s="34" t="s">
        <v>95</v>
      </c>
    </row>
    <row r="142" spans="3:15" x14ac:dyDescent="0.25">
      <c r="C142" s="34" t="s">
        <v>644</v>
      </c>
      <c r="G142" s="34" t="s">
        <v>1151</v>
      </c>
      <c r="H142" s="34" t="s">
        <v>1152</v>
      </c>
      <c r="J142" s="34" t="s">
        <v>1153</v>
      </c>
      <c r="K142" s="34" t="s">
        <v>1154</v>
      </c>
      <c r="M142" s="40" t="s">
        <v>205</v>
      </c>
      <c r="N142" s="34" t="s">
        <v>1155</v>
      </c>
      <c r="O142" s="34" t="s">
        <v>95</v>
      </c>
    </row>
    <row r="143" spans="3:15" x14ac:dyDescent="0.25">
      <c r="C143" s="34" t="s">
        <v>696</v>
      </c>
      <c r="G143" s="34" t="s">
        <v>1156</v>
      </c>
      <c r="H143" s="34" t="s">
        <v>1157</v>
      </c>
      <c r="J143" s="34" t="s">
        <v>1158</v>
      </c>
      <c r="K143" s="34" t="s">
        <v>1159</v>
      </c>
      <c r="M143" s="40" t="s">
        <v>1160</v>
      </c>
      <c r="N143" s="34" t="s">
        <v>1161</v>
      </c>
      <c r="O143" s="34" t="s">
        <v>95</v>
      </c>
    </row>
    <row r="144" spans="3:15" x14ac:dyDescent="0.25">
      <c r="C144" s="34" t="s">
        <v>136</v>
      </c>
      <c r="G144" s="34" t="s">
        <v>1162</v>
      </c>
      <c r="H144" s="34" t="s">
        <v>1163</v>
      </c>
      <c r="J144" s="34" t="s">
        <v>1164</v>
      </c>
      <c r="K144" s="34" t="s">
        <v>1165</v>
      </c>
      <c r="M144" s="40" t="s">
        <v>1166</v>
      </c>
      <c r="N144" s="34" t="s">
        <v>1167</v>
      </c>
      <c r="O144" s="34" t="s">
        <v>95</v>
      </c>
    </row>
    <row r="145" spans="3:15" x14ac:dyDescent="0.25">
      <c r="C145" s="34" t="s">
        <v>281</v>
      </c>
      <c r="G145" s="34" t="s">
        <v>1168</v>
      </c>
      <c r="H145" s="34" t="s">
        <v>1169</v>
      </c>
      <c r="J145" s="34" t="s">
        <v>1170</v>
      </c>
      <c r="K145" s="34" t="s">
        <v>1171</v>
      </c>
      <c r="M145" s="40" t="s">
        <v>1172</v>
      </c>
      <c r="N145" s="34" t="s">
        <v>1173</v>
      </c>
      <c r="O145" s="34" t="s">
        <v>95</v>
      </c>
    </row>
    <row r="146" spans="3:15" x14ac:dyDescent="0.25">
      <c r="C146" s="34" t="s">
        <v>669</v>
      </c>
      <c r="G146" s="34" t="s">
        <v>1174</v>
      </c>
      <c r="H146" s="34" t="s">
        <v>1175</v>
      </c>
      <c r="J146" s="34" t="s">
        <v>1176</v>
      </c>
      <c r="K146" s="34" t="s">
        <v>1177</v>
      </c>
      <c r="M146" s="40" t="s">
        <v>310</v>
      </c>
      <c r="N146" s="34" t="s">
        <v>1178</v>
      </c>
      <c r="O146" s="34" t="s">
        <v>95</v>
      </c>
    </row>
    <row r="147" spans="3:15" x14ac:dyDescent="0.25">
      <c r="C147" s="34" t="s">
        <v>730</v>
      </c>
      <c r="G147" s="34" t="s">
        <v>1179</v>
      </c>
      <c r="H147" s="34" t="s">
        <v>1180</v>
      </c>
      <c r="J147" s="34" t="s">
        <v>1181</v>
      </c>
      <c r="K147" s="34" t="s">
        <v>1182</v>
      </c>
      <c r="M147" s="40" t="s">
        <v>1183</v>
      </c>
      <c r="N147" s="34" t="s">
        <v>1183</v>
      </c>
    </row>
    <row r="148" spans="3:15" x14ac:dyDescent="0.25">
      <c r="C148" s="34" t="s">
        <v>1184</v>
      </c>
      <c r="G148" s="34" t="s">
        <v>1185</v>
      </c>
      <c r="H148" s="34" t="s">
        <v>1186</v>
      </c>
      <c r="J148" s="34" t="s">
        <v>1187</v>
      </c>
      <c r="K148" s="34" t="s">
        <v>1188</v>
      </c>
      <c r="M148" s="40" t="s">
        <v>1189</v>
      </c>
    </row>
    <row r="149" spans="3:15" x14ac:dyDescent="0.25">
      <c r="C149" s="34" t="s">
        <v>1190</v>
      </c>
      <c r="G149" s="34" t="s">
        <v>1191</v>
      </c>
      <c r="H149" s="34" t="s">
        <v>1192</v>
      </c>
      <c r="J149" s="34" t="s">
        <v>240</v>
      </c>
      <c r="K149" s="34" t="s">
        <v>1193</v>
      </c>
      <c r="M149" s="40" t="s">
        <v>351</v>
      </c>
      <c r="N149" s="34" t="s">
        <v>1194</v>
      </c>
    </row>
    <row r="150" spans="3:15" x14ac:dyDescent="0.25">
      <c r="C150" s="34" t="s">
        <v>1195</v>
      </c>
      <c r="G150" s="34" t="s">
        <v>1196</v>
      </c>
      <c r="H150" s="34" t="s">
        <v>1197</v>
      </c>
      <c r="J150" s="34" t="s">
        <v>1198</v>
      </c>
      <c r="K150" s="34" t="s">
        <v>1199</v>
      </c>
      <c r="M150" s="40" t="s">
        <v>362</v>
      </c>
      <c r="N150" s="34" t="s">
        <v>1200</v>
      </c>
      <c r="O150" s="34" t="s">
        <v>122</v>
      </c>
    </row>
    <row r="151" spans="3:15" x14ac:dyDescent="0.25">
      <c r="C151" s="34" t="s">
        <v>756</v>
      </c>
      <c r="G151" s="34" t="s">
        <v>175</v>
      </c>
      <c r="H151" s="34" t="s">
        <v>1201</v>
      </c>
      <c r="J151" s="34" t="s">
        <v>1202</v>
      </c>
      <c r="K151" s="34" t="s">
        <v>1203</v>
      </c>
      <c r="M151" s="40" t="s">
        <v>372</v>
      </c>
      <c r="N151" s="34" t="s">
        <v>1204</v>
      </c>
      <c r="O151" s="34" t="s">
        <v>122</v>
      </c>
    </row>
    <row r="152" spans="3:15" x14ac:dyDescent="0.25">
      <c r="C152" s="34" t="s">
        <v>163</v>
      </c>
      <c r="G152" s="34" t="s">
        <v>1205</v>
      </c>
      <c r="H152" s="34" t="s">
        <v>1206</v>
      </c>
      <c r="J152" s="34" t="s">
        <v>1207</v>
      </c>
      <c r="K152" s="34" t="s">
        <v>1208</v>
      </c>
      <c r="M152" s="40" t="s">
        <v>380</v>
      </c>
      <c r="N152" s="34" t="s">
        <v>1209</v>
      </c>
      <c r="O152" s="34" t="s">
        <v>122</v>
      </c>
    </row>
    <row r="153" spans="3:15" x14ac:dyDescent="0.25">
      <c r="C153" s="34" t="s">
        <v>772</v>
      </c>
      <c r="G153" s="34" t="s">
        <v>1210</v>
      </c>
      <c r="H153" s="34" t="s">
        <v>1211</v>
      </c>
      <c r="J153" s="34" t="s">
        <v>1212</v>
      </c>
      <c r="K153" s="34" t="s">
        <v>1213</v>
      </c>
      <c r="M153" s="40" t="s">
        <v>120</v>
      </c>
      <c r="N153" s="34" t="s">
        <v>1214</v>
      </c>
      <c r="O153" s="34" t="s">
        <v>122</v>
      </c>
    </row>
    <row r="154" spans="3:15" x14ac:dyDescent="0.25">
      <c r="C154" s="34" t="s">
        <v>229</v>
      </c>
      <c r="G154" s="34" t="s">
        <v>954</v>
      </c>
      <c r="H154" s="34" t="s">
        <v>1215</v>
      </c>
      <c r="J154" s="34" t="s">
        <v>1216</v>
      </c>
      <c r="K154" s="34" t="s">
        <v>1217</v>
      </c>
      <c r="M154" s="40" t="s">
        <v>401</v>
      </c>
      <c r="N154" s="34" t="s">
        <v>1218</v>
      </c>
      <c r="O154" s="34" t="s">
        <v>122</v>
      </c>
    </row>
    <row r="155" spans="3:15" x14ac:dyDescent="0.25">
      <c r="C155" s="34" t="s">
        <v>789</v>
      </c>
      <c r="G155" s="34" t="s">
        <v>1219</v>
      </c>
      <c r="H155" s="34" t="s">
        <v>1220</v>
      </c>
      <c r="J155" s="34" t="s">
        <v>1221</v>
      </c>
      <c r="K155" s="34" t="s">
        <v>1222</v>
      </c>
      <c r="M155" s="40" t="s">
        <v>1223</v>
      </c>
      <c r="N155" s="34" t="s">
        <v>1224</v>
      </c>
      <c r="O155" s="34" t="s">
        <v>122</v>
      </c>
    </row>
    <row r="156" spans="3:15" x14ac:dyDescent="0.25">
      <c r="C156" s="34" t="s">
        <v>1225</v>
      </c>
      <c r="G156" s="34" t="s">
        <v>1226</v>
      </c>
      <c r="H156" s="34" t="s">
        <v>1227</v>
      </c>
      <c r="J156" s="34" t="s">
        <v>1228</v>
      </c>
      <c r="K156" s="34" t="s">
        <v>1229</v>
      </c>
      <c r="M156" s="40" t="s">
        <v>417</v>
      </c>
      <c r="N156" s="34" t="s">
        <v>1230</v>
      </c>
      <c r="O156" s="34" t="s">
        <v>122</v>
      </c>
    </row>
    <row r="157" spans="3:15" x14ac:dyDescent="0.25">
      <c r="C157" s="34" t="s">
        <v>1231</v>
      </c>
      <c r="G157" s="34" t="s">
        <v>1232</v>
      </c>
      <c r="H157" s="34" t="s">
        <v>1233</v>
      </c>
      <c r="J157" s="34" t="s">
        <v>1234</v>
      </c>
      <c r="K157" s="34" t="s">
        <v>1235</v>
      </c>
      <c r="M157" s="40" t="s">
        <v>1236</v>
      </c>
      <c r="N157" s="34" t="s">
        <v>1237</v>
      </c>
      <c r="O157" s="34" t="s">
        <v>122</v>
      </c>
    </row>
    <row r="158" spans="3:15" x14ac:dyDescent="0.25">
      <c r="C158" s="34" t="s">
        <v>1238</v>
      </c>
      <c r="G158" s="34" t="s">
        <v>1239</v>
      </c>
      <c r="H158" s="34" t="s">
        <v>1240</v>
      </c>
      <c r="J158" s="34" t="s">
        <v>1241</v>
      </c>
      <c r="K158" s="34" t="s">
        <v>1242</v>
      </c>
      <c r="M158" s="40" t="s">
        <v>436</v>
      </c>
      <c r="N158" s="34" t="s">
        <v>1243</v>
      </c>
      <c r="O158" s="34" t="s">
        <v>122</v>
      </c>
    </row>
    <row r="159" spans="3:15" x14ac:dyDescent="0.25">
      <c r="C159" s="34" t="s">
        <v>814</v>
      </c>
      <c r="G159" s="34" t="s">
        <v>1244</v>
      </c>
      <c r="H159" s="34" t="s">
        <v>1245</v>
      </c>
      <c r="J159" s="34" t="s">
        <v>1246</v>
      </c>
      <c r="K159" s="34" t="s">
        <v>1247</v>
      </c>
      <c r="M159" s="40" t="s">
        <v>447</v>
      </c>
      <c r="N159" s="34" t="s">
        <v>1248</v>
      </c>
      <c r="O159" s="34" t="s">
        <v>122</v>
      </c>
    </row>
    <row r="160" spans="3:15" x14ac:dyDescent="0.25">
      <c r="C160" s="34" t="s">
        <v>766</v>
      </c>
      <c r="G160" s="34" t="s">
        <v>1249</v>
      </c>
      <c r="H160" s="34" t="s">
        <v>1250</v>
      </c>
      <c r="J160" s="34" t="s">
        <v>1251</v>
      </c>
      <c r="K160" s="34" t="s">
        <v>1252</v>
      </c>
      <c r="M160" s="40" t="s">
        <v>89</v>
      </c>
      <c r="N160" s="34" t="s">
        <v>1253</v>
      </c>
      <c r="O160" s="34" t="s">
        <v>122</v>
      </c>
    </row>
    <row r="161" spans="3:15" x14ac:dyDescent="0.25">
      <c r="C161" s="34" t="s">
        <v>137</v>
      </c>
      <c r="G161" s="34" t="s">
        <v>1254</v>
      </c>
      <c r="H161" s="34" t="s">
        <v>1255</v>
      </c>
      <c r="J161" s="34" t="s">
        <v>1256</v>
      </c>
      <c r="K161" s="34" t="s">
        <v>1257</v>
      </c>
      <c r="M161" s="40" t="s">
        <v>465</v>
      </c>
      <c r="N161" s="34" t="s">
        <v>1258</v>
      </c>
      <c r="O161" s="34" t="s">
        <v>122</v>
      </c>
    </row>
    <row r="162" spans="3:15" x14ac:dyDescent="0.25">
      <c r="C162" s="34" t="s">
        <v>830</v>
      </c>
      <c r="G162" s="34" t="s">
        <v>1259</v>
      </c>
      <c r="H162" s="34" t="s">
        <v>1260</v>
      </c>
      <c r="J162" s="34" t="s">
        <v>1261</v>
      </c>
      <c r="K162" s="34" t="s">
        <v>1262</v>
      </c>
      <c r="M162" s="40" t="s">
        <v>1263</v>
      </c>
      <c r="N162" s="34" t="s">
        <v>1264</v>
      </c>
      <c r="O162" s="34" t="s">
        <v>122</v>
      </c>
    </row>
    <row r="163" spans="3:15" x14ac:dyDescent="0.25">
      <c r="C163" s="34" t="s">
        <v>839</v>
      </c>
      <c r="H163" s="34" t="s">
        <v>1265</v>
      </c>
      <c r="J163" s="34" t="s">
        <v>1266</v>
      </c>
      <c r="K163" s="34" t="s">
        <v>1267</v>
      </c>
      <c r="M163" s="40" t="s">
        <v>490</v>
      </c>
      <c r="N163" s="34" t="s">
        <v>1268</v>
      </c>
      <c r="O163" s="34" t="s">
        <v>122</v>
      </c>
    </row>
    <row r="164" spans="3:15" x14ac:dyDescent="0.25">
      <c r="C164" s="34" t="s">
        <v>477</v>
      </c>
      <c r="H164" s="34" t="s">
        <v>1269</v>
      </c>
      <c r="J164" s="34" t="s">
        <v>1270</v>
      </c>
      <c r="K164" s="34" t="s">
        <v>1271</v>
      </c>
      <c r="M164" s="40" t="s">
        <v>116</v>
      </c>
      <c r="N164" s="34" t="s">
        <v>1272</v>
      </c>
      <c r="O164" s="34" t="s">
        <v>122</v>
      </c>
    </row>
    <row r="165" spans="3:15" x14ac:dyDescent="0.25">
      <c r="C165" s="34" t="s">
        <v>1273</v>
      </c>
      <c r="H165" s="34" t="s">
        <v>1274</v>
      </c>
      <c r="J165" s="34" t="s">
        <v>1151</v>
      </c>
      <c r="K165" s="34" t="s">
        <v>1275</v>
      </c>
      <c r="M165" s="40" t="s">
        <v>491</v>
      </c>
      <c r="N165" s="34" t="s">
        <v>1276</v>
      </c>
      <c r="O165" s="34" t="s">
        <v>122</v>
      </c>
    </row>
    <row r="166" spans="3:15" x14ac:dyDescent="0.25">
      <c r="C166" s="34" t="s">
        <v>1277</v>
      </c>
      <c r="H166" s="34" t="s">
        <v>1278</v>
      </c>
      <c r="J166" s="34" t="s">
        <v>1279</v>
      </c>
      <c r="K166" s="34" t="s">
        <v>1280</v>
      </c>
      <c r="M166" s="40" t="s">
        <v>500</v>
      </c>
      <c r="N166" s="34" t="s">
        <v>1281</v>
      </c>
      <c r="O166" s="34" t="s">
        <v>122</v>
      </c>
    </row>
    <row r="167" spans="3:15" x14ac:dyDescent="0.25">
      <c r="C167" s="34" t="s">
        <v>487</v>
      </c>
      <c r="H167" s="34" t="s">
        <v>1282</v>
      </c>
      <c r="J167" s="34" t="s">
        <v>1283</v>
      </c>
      <c r="K167" s="34" t="s">
        <v>1284</v>
      </c>
      <c r="M167" s="40" t="s">
        <v>511</v>
      </c>
      <c r="N167" s="34" t="s">
        <v>1285</v>
      </c>
      <c r="O167" s="34" t="s">
        <v>122</v>
      </c>
    </row>
    <row r="168" spans="3:15" x14ac:dyDescent="0.25">
      <c r="C168" s="34" t="s">
        <v>1286</v>
      </c>
      <c r="H168" s="34" t="s">
        <v>1287</v>
      </c>
      <c r="J168" s="34" t="s">
        <v>1288</v>
      </c>
      <c r="K168" s="34" t="s">
        <v>1289</v>
      </c>
      <c r="M168" s="40" t="s">
        <v>521</v>
      </c>
      <c r="N168" s="34" t="s">
        <v>1290</v>
      </c>
      <c r="O168" s="34" t="s">
        <v>122</v>
      </c>
    </row>
    <row r="169" spans="3:15" x14ac:dyDescent="0.25">
      <c r="C169" s="34" t="s">
        <v>855</v>
      </c>
      <c r="H169" s="34" t="s">
        <v>1291</v>
      </c>
      <c r="J169" s="34" t="s">
        <v>1292</v>
      </c>
      <c r="K169" s="34" t="s">
        <v>1293</v>
      </c>
      <c r="M169" s="40" t="s">
        <v>531</v>
      </c>
      <c r="N169" s="34" t="s">
        <v>1294</v>
      </c>
      <c r="O169" s="34" t="s">
        <v>122</v>
      </c>
    </row>
    <row r="170" spans="3:15" x14ac:dyDescent="0.25">
      <c r="C170" s="34" t="s">
        <v>863</v>
      </c>
      <c r="H170" s="34" t="s">
        <v>1295</v>
      </c>
      <c r="J170" s="34" t="s">
        <v>1296</v>
      </c>
      <c r="K170" s="34" t="s">
        <v>1297</v>
      </c>
      <c r="M170" s="40" t="s">
        <v>1298</v>
      </c>
      <c r="N170" s="34" t="s">
        <v>1299</v>
      </c>
      <c r="O170" s="34" t="s">
        <v>122</v>
      </c>
    </row>
    <row r="171" spans="3:15" x14ac:dyDescent="0.25">
      <c r="C171" s="34" t="s">
        <v>871</v>
      </c>
      <c r="H171" s="34" t="s">
        <v>1300</v>
      </c>
      <c r="J171" s="34" t="s">
        <v>1301</v>
      </c>
      <c r="K171" s="34" t="s">
        <v>1302</v>
      </c>
      <c r="M171" s="40" t="s">
        <v>546</v>
      </c>
      <c r="N171" s="34" t="s">
        <v>1303</v>
      </c>
      <c r="O171" s="34" t="s">
        <v>122</v>
      </c>
    </row>
    <row r="172" spans="3:15" x14ac:dyDescent="0.25">
      <c r="C172" s="34" t="s">
        <v>289</v>
      </c>
      <c r="H172" s="34" t="s">
        <v>1304</v>
      </c>
      <c r="J172" s="34" t="s">
        <v>1305</v>
      </c>
      <c r="K172" s="34" t="s">
        <v>1302</v>
      </c>
      <c r="M172" s="40" t="s">
        <v>1306</v>
      </c>
      <c r="N172" s="34" t="s">
        <v>1307</v>
      </c>
      <c r="O172" s="34" t="s">
        <v>122</v>
      </c>
    </row>
    <row r="173" spans="3:15" x14ac:dyDescent="0.25">
      <c r="C173" s="34" t="s">
        <v>496</v>
      </c>
      <c r="H173" s="34" t="s">
        <v>1308</v>
      </c>
      <c r="J173" s="34" t="s">
        <v>1309</v>
      </c>
      <c r="K173" s="34" t="s">
        <v>1310</v>
      </c>
      <c r="M173" s="40" t="s">
        <v>1311</v>
      </c>
      <c r="N173" s="34" t="s">
        <v>1312</v>
      </c>
      <c r="O173" s="34" t="s">
        <v>122</v>
      </c>
    </row>
    <row r="174" spans="3:15" x14ac:dyDescent="0.25">
      <c r="C174" s="34" t="s">
        <v>887</v>
      </c>
      <c r="H174" s="34" t="s">
        <v>1313</v>
      </c>
      <c r="J174" s="34" t="s">
        <v>1314</v>
      </c>
      <c r="K174" s="34" t="s">
        <v>1315</v>
      </c>
      <c r="M174" s="40" t="s">
        <v>576</v>
      </c>
      <c r="N174" s="34" t="s">
        <v>1316</v>
      </c>
      <c r="O174" s="34" t="s">
        <v>122</v>
      </c>
    </row>
    <row r="175" spans="3:15" x14ac:dyDescent="0.25">
      <c r="C175" s="34" t="s">
        <v>506</v>
      </c>
      <c r="H175" s="34" t="s">
        <v>1317</v>
      </c>
      <c r="J175" s="34" t="s">
        <v>1318</v>
      </c>
      <c r="K175" s="34" t="s">
        <v>1319</v>
      </c>
      <c r="M175" s="40" t="s">
        <v>286</v>
      </c>
      <c r="N175" s="34" t="s">
        <v>1320</v>
      </c>
      <c r="O175" s="34" t="s">
        <v>122</v>
      </c>
    </row>
    <row r="176" spans="3:15" x14ac:dyDescent="0.25">
      <c r="C176" s="34" t="s">
        <v>293</v>
      </c>
      <c r="H176" s="34" t="s">
        <v>1321</v>
      </c>
      <c r="J176" s="34" t="s">
        <v>1322</v>
      </c>
      <c r="K176" s="34" t="s">
        <v>1323</v>
      </c>
      <c r="M176" s="40" t="s">
        <v>592</v>
      </c>
      <c r="N176" s="34" t="s">
        <v>1324</v>
      </c>
      <c r="O176" s="34" t="s">
        <v>122</v>
      </c>
    </row>
    <row r="177" spans="3:15" x14ac:dyDescent="0.25">
      <c r="C177" s="34" t="s">
        <v>183</v>
      </c>
      <c r="H177" s="34" t="s">
        <v>1325</v>
      </c>
      <c r="J177" s="34" t="s">
        <v>1326</v>
      </c>
      <c r="K177" s="34" t="s">
        <v>1327</v>
      </c>
      <c r="M177" s="40" t="s">
        <v>601</v>
      </c>
      <c r="N177" s="34" t="s">
        <v>1328</v>
      </c>
      <c r="O177" s="34" t="s">
        <v>122</v>
      </c>
    </row>
    <row r="178" spans="3:15" x14ac:dyDescent="0.25">
      <c r="C178" s="34" t="s">
        <v>908</v>
      </c>
      <c r="H178" s="34" t="s">
        <v>1329</v>
      </c>
      <c r="J178" s="34" t="s">
        <v>1330</v>
      </c>
      <c r="K178" s="34" t="s">
        <v>1331</v>
      </c>
      <c r="M178" s="40" t="s">
        <v>610</v>
      </c>
      <c r="N178" s="34" t="s">
        <v>1332</v>
      </c>
      <c r="O178" s="34" t="s">
        <v>122</v>
      </c>
    </row>
    <row r="179" spans="3:15" x14ac:dyDescent="0.25">
      <c r="C179" s="34" t="s">
        <v>917</v>
      </c>
      <c r="H179" s="34" t="s">
        <v>1333</v>
      </c>
      <c r="J179" s="34" t="s">
        <v>1334</v>
      </c>
      <c r="K179" s="34" t="s">
        <v>1335</v>
      </c>
      <c r="M179" s="40" t="s">
        <v>619</v>
      </c>
      <c r="N179" s="34" t="s">
        <v>1336</v>
      </c>
      <c r="O179" s="34" t="s">
        <v>122</v>
      </c>
    </row>
    <row r="180" spans="3:15" x14ac:dyDescent="0.25">
      <c r="C180" s="34" t="s">
        <v>926</v>
      </c>
      <c r="H180" s="34" t="s">
        <v>1337</v>
      </c>
      <c r="J180" s="34" t="s">
        <v>1338</v>
      </c>
      <c r="K180" s="34" t="s">
        <v>1339</v>
      </c>
      <c r="M180" s="40" t="s">
        <v>628</v>
      </c>
      <c r="N180" s="34" t="s">
        <v>1340</v>
      </c>
      <c r="O180" s="34" t="s">
        <v>122</v>
      </c>
    </row>
    <row r="181" spans="3:15" x14ac:dyDescent="0.25">
      <c r="C181" s="34" t="s">
        <v>934</v>
      </c>
      <c r="H181" s="34" t="s">
        <v>1341</v>
      </c>
      <c r="J181" s="34" t="s">
        <v>247</v>
      </c>
      <c r="K181" s="34" t="s">
        <v>1342</v>
      </c>
      <c r="M181" s="40" t="s">
        <v>637</v>
      </c>
      <c r="N181" s="34" t="s">
        <v>1343</v>
      </c>
      <c r="O181" s="34" t="s">
        <v>122</v>
      </c>
    </row>
    <row r="182" spans="3:15" x14ac:dyDescent="0.25">
      <c r="C182" s="34" t="s">
        <v>942</v>
      </c>
      <c r="H182" s="34" t="s">
        <v>1344</v>
      </c>
      <c r="J182" s="34" t="s">
        <v>1345</v>
      </c>
      <c r="K182" s="34" t="s">
        <v>1346</v>
      </c>
      <c r="M182" s="40" t="s">
        <v>648</v>
      </c>
      <c r="N182" s="34" t="s">
        <v>1347</v>
      </c>
      <c r="O182" s="34" t="s">
        <v>122</v>
      </c>
    </row>
    <row r="183" spans="3:15" x14ac:dyDescent="0.25">
      <c r="C183" s="34" t="s">
        <v>950</v>
      </c>
      <c r="H183" s="34" t="s">
        <v>1348</v>
      </c>
      <c r="J183" s="34" t="s">
        <v>1349</v>
      </c>
      <c r="K183" s="34" t="s">
        <v>1350</v>
      </c>
      <c r="M183" s="40" t="s">
        <v>657</v>
      </c>
      <c r="N183" s="34" t="s">
        <v>1351</v>
      </c>
      <c r="O183" s="34" t="s">
        <v>122</v>
      </c>
    </row>
    <row r="184" spans="3:15" x14ac:dyDescent="0.25">
      <c r="C184" s="34" t="s">
        <v>959</v>
      </c>
      <c r="H184" s="34" t="s">
        <v>1352</v>
      </c>
      <c r="J184" s="34" t="s">
        <v>254</v>
      </c>
      <c r="K184" s="34" t="s">
        <v>1353</v>
      </c>
      <c r="M184" s="40" t="s">
        <v>665</v>
      </c>
      <c r="N184" s="34" t="s">
        <v>1354</v>
      </c>
      <c r="O184" s="34" t="s">
        <v>122</v>
      </c>
    </row>
    <row r="185" spans="3:15" x14ac:dyDescent="0.25">
      <c r="C185" s="34" t="s">
        <v>967</v>
      </c>
      <c r="H185" s="34" t="s">
        <v>1355</v>
      </c>
      <c r="K185" s="34" t="s">
        <v>1356</v>
      </c>
      <c r="M185" s="40" t="s">
        <v>676</v>
      </c>
      <c r="N185" s="34" t="s">
        <v>1357</v>
      </c>
      <c r="O185" s="34" t="s">
        <v>122</v>
      </c>
    </row>
    <row r="186" spans="3:15" x14ac:dyDescent="0.25">
      <c r="C186" s="34" t="s">
        <v>516</v>
      </c>
      <c r="H186" s="34" t="s">
        <v>1358</v>
      </c>
      <c r="K186" s="34" t="s">
        <v>1359</v>
      </c>
      <c r="M186" s="40" t="s">
        <v>1360</v>
      </c>
      <c r="N186" s="34" t="s">
        <v>1361</v>
      </c>
      <c r="O186" s="34" t="s">
        <v>122</v>
      </c>
    </row>
    <row r="187" spans="3:15" x14ac:dyDescent="0.25">
      <c r="C187" s="34" t="s">
        <v>526</v>
      </c>
      <c r="H187" s="34" t="s">
        <v>1362</v>
      </c>
      <c r="K187" s="34" t="s">
        <v>1363</v>
      </c>
      <c r="M187" s="40" t="s">
        <v>694</v>
      </c>
      <c r="N187" s="34" t="s">
        <v>1364</v>
      </c>
      <c r="O187" s="34" t="s">
        <v>122</v>
      </c>
    </row>
    <row r="188" spans="3:15" x14ac:dyDescent="0.25">
      <c r="C188" s="34" t="s">
        <v>238</v>
      </c>
      <c r="H188" s="34" t="s">
        <v>187</v>
      </c>
      <c r="K188" s="34" t="s">
        <v>1365</v>
      </c>
      <c r="M188" s="40" t="s">
        <v>130</v>
      </c>
      <c r="N188" s="34" t="s">
        <v>1366</v>
      </c>
      <c r="O188" s="34" t="s">
        <v>122</v>
      </c>
    </row>
    <row r="189" spans="3:15" x14ac:dyDescent="0.25">
      <c r="C189" s="34" t="s">
        <v>975</v>
      </c>
      <c r="H189" s="34" t="s">
        <v>1367</v>
      </c>
      <c r="K189" s="34" t="s">
        <v>1368</v>
      </c>
      <c r="M189" s="40" t="s">
        <v>1369</v>
      </c>
      <c r="N189" s="34" t="s">
        <v>1370</v>
      </c>
      <c r="O189" s="34" t="s">
        <v>122</v>
      </c>
    </row>
    <row r="190" spans="3:15" x14ac:dyDescent="0.25">
      <c r="C190" s="34" t="s">
        <v>193</v>
      </c>
      <c r="H190" s="34" t="s">
        <v>1371</v>
      </c>
      <c r="K190" s="34" t="s">
        <v>1372</v>
      </c>
      <c r="M190" s="40" t="s">
        <v>720</v>
      </c>
      <c r="N190" s="34" t="s">
        <v>1373</v>
      </c>
      <c r="O190" s="34" t="s">
        <v>122</v>
      </c>
    </row>
    <row r="191" spans="3:15" x14ac:dyDescent="0.25">
      <c r="C191" s="34" t="s">
        <v>992</v>
      </c>
      <c r="H191" s="34" t="s">
        <v>1374</v>
      </c>
      <c r="K191" s="34" t="s">
        <v>1375</v>
      </c>
      <c r="M191" s="40" t="s">
        <v>728</v>
      </c>
      <c r="N191" s="34" t="s">
        <v>1376</v>
      </c>
      <c r="O191" s="34" t="s">
        <v>122</v>
      </c>
    </row>
    <row r="192" spans="3:15" x14ac:dyDescent="0.25">
      <c r="C192" s="34" t="s">
        <v>1377</v>
      </c>
      <c r="H192" s="34" t="s">
        <v>1378</v>
      </c>
      <c r="K192" s="34" t="s">
        <v>1379</v>
      </c>
      <c r="M192" s="40" t="s">
        <v>1380</v>
      </c>
      <c r="N192" s="34" t="s">
        <v>1381</v>
      </c>
      <c r="O192" s="34" t="s">
        <v>122</v>
      </c>
    </row>
    <row r="193" spans="3:15" x14ac:dyDescent="0.25">
      <c r="C193" s="34" t="s">
        <v>1008</v>
      </c>
      <c r="H193" s="34" t="s">
        <v>1382</v>
      </c>
      <c r="K193" s="34" t="s">
        <v>1383</v>
      </c>
      <c r="M193" s="40" t="s">
        <v>745</v>
      </c>
      <c r="N193" s="34" t="s">
        <v>1384</v>
      </c>
      <c r="O193" s="34" t="s">
        <v>122</v>
      </c>
    </row>
    <row r="194" spans="3:15" x14ac:dyDescent="0.25">
      <c r="C194" s="34" t="s">
        <v>1015</v>
      </c>
      <c r="H194" s="34" t="s">
        <v>1385</v>
      </c>
      <c r="K194" s="34" t="s">
        <v>1386</v>
      </c>
      <c r="M194" s="40" t="s">
        <v>754</v>
      </c>
      <c r="N194" s="34" t="s">
        <v>1387</v>
      </c>
      <c r="O194" s="34" t="s">
        <v>122</v>
      </c>
    </row>
    <row r="195" spans="3:15" x14ac:dyDescent="0.25">
      <c r="C195" s="34" t="s">
        <v>1022</v>
      </c>
      <c r="H195" s="34" t="s">
        <v>1388</v>
      </c>
      <c r="K195" s="34" t="s">
        <v>1389</v>
      </c>
      <c r="M195" s="40" t="s">
        <v>761</v>
      </c>
      <c r="N195" s="34" t="s">
        <v>1390</v>
      </c>
      <c r="O195" s="34" t="s">
        <v>122</v>
      </c>
    </row>
    <row r="196" spans="3:15" x14ac:dyDescent="0.25">
      <c r="C196" s="34" t="s">
        <v>879</v>
      </c>
      <c r="H196" s="34" t="s">
        <v>736</v>
      </c>
      <c r="K196" s="34" t="s">
        <v>1391</v>
      </c>
      <c r="M196" s="40" t="s">
        <v>142</v>
      </c>
      <c r="N196" s="34" t="s">
        <v>1392</v>
      </c>
      <c r="O196" s="34" t="s">
        <v>122</v>
      </c>
    </row>
    <row r="197" spans="3:15" x14ac:dyDescent="0.25">
      <c r="C197" s="34" t="s">
        <v>1040</v>
      </c>
      <c r="H197" s="34" t="s">
        <v>1393</v>
      </c>
      <c r="K197" s="34" t="s">
        <v>1394</v>
      </c>
      <c r="M197" s="40" t="s">
        <v>779</v>
      </c>
      <c r="N197" s="34" t="s">
        <v>1395</v>
      </c>
      <c r="O197" s="34" t="s">
        <v>122</v>
      </c>
    </row>
    <row r="198" spans="3:15" x14ac:dyDescent="0.25">
      <c r="C198" s="34" t="s">
        <v>1048</v>
      </c>
      <c r="H198" s="34" t="s">
        <v>1396</v>
      </c>
      <c r="K198" s="34" t="s">
        <v>1397</v>
      </c>
      <c r="M198" s="40" t="s">
        <v>1398</v>
      </c>
      <c r="N198" s="34" t="s">
        <v>1399</v>
      </c>
      <c r="O198" s="34" t="s">
        <v>122</v>
      </c>
    </row>
    <row r="199" spans="3:15" x14ac:dyDescent="0.25">
      <c r="C199" s="34" t="s">
        <v>1056</v>
      </c>
      <c r="H199" s="34" t="s">
        <v>1400</v>
      </c>
      <c r="K199" s="34" t="s">
        <v>1401</v>
      </c>
      <c r="M199" s="40" t="s">
        <v>795</v>
      </c>
      <c r="N199" s="34" t="s">
        <v>1402</v>
      </c>
      <c r="O199" s="34" t="s">
        <v>122</v>
      </c>
    </row>
    <row r="200" spans="3:15" x14ac:dyDescent="0.25">
      <c r="C200" s="34" t="s">
        <v>1063</v>
      </c>
      <c r="H200" s="34" t="s">
        <v>1403</v>
      </c>
      <c r="K200" s="34" t="s">
        <v>1404</v>
      </c>
      <c r="M200" s="40" t="s">
        <v>803</v>
      </c>
      <c r="N200" s="34" t="s">
        <v>1405</v>
      </c>
      <c r="O200" s="34" t="s">
        <v>122</v>
      </c>
    </row>
    <row r="201" spans="3:15" x14ac:dyDescent="0.25">
      <c r="C201" s="34" t="s">
        <v>1069</v>
      </c>
      <c r="H201" s="34" t="s">
        <v>1406</v>
      </c>
      <c r="K201" s="34" t="s">
        <v>1407</v>
      </c>
      <c r="M201" s="40" t="s">
        <v>812</v>
      </c>
      <c r="N201" s="34" t="s">
        <v>1408</v>
      </c>
      <c r="O201" s="34" t="s">
        <v>122</v>
      </c>
    </row>
    <row r="202" spans="3:15" x14ac:dyDescent="0.25">
      <c r="C202" s="34" t="s">
        <v>1409</v>
      </c>
      <c r="H202" s="34" t="s">
        <v>1410</v>
      </c>
      <c r="K202" s="34" t="s">
        <v>1411</v>
      </c>
      <c r="M202" s="40" t="s">
        <v>820</v>
      </c>
      <c r="N202" s="34" t="s">
        <v>1412</v>
      </c>
      <c r="O202" s="34" t="s">
        <v>122</v>
      </c>
    </row>
    <row r="203" spans="3:15" x14ac:dyDescent="0.25">
      <c r="C203" s="34" t="s">
        <v>1082</v>
      </c>
      <c r="H203" s="34" t="s">
        <v>1413</v>
      </c>
      <c r="K203" s="34" t="s">
        <v>1414</v>
      </c>
      <c r="M203" s="40" t="s">
        <v>828</v>
      </c>
      <c r="N203" s="34" t="s">
        <v>1415</v>
      </c>
      <c r="O203" s="34" t="s">
        <v>122</v>
      </c>
    </row>
    <row r="204" spans="3:15" x14ac:dyDescent="0.25">
      <c r="C204" s="34" t="s">
        <v>1089</v>
      </c>
      <c r="H204" s="34" t="s">
        <v>1416</v>
      </c>
      <c r="K204" s="34" t="s">
        <v>1417</v>
      </c>
      <c r="M204" s="40" t="s">
        <v>837</v>
      </c>
      <c r="N204" s="34" t="s">
        <v>1418</v>
      </c>
      <c r="O204" s="34" t="s">
        <v>122</v>
      </c>
    </row>
    <row r="205" spans="3:15" x14ac:dyDescent="0.25">
      <c r="C205" s="34" t="s">
        <v>173</v>
      </c>
      <c r="H205" s="34" t="s">
        <v>1419</v>
      </c>
      <c r="K205" s="34" t="s">
        <v>1420</v>
      </c>
      <c r="M205" s="40" t="s">
        <v>845</v>
      </c>
      <c r="N205" s="34" t="s">
        <v>1421</v>
      </c>
      <c r="O205" s="34" t="s">
        <v>122</v>
      </c>
    </row>
    <row r="206" spans="3:15" x14ac:dyDescent="0.25">
      <c r="C206" s="34" t="s">
        <v>542</v>
      </c>
      <c r="H206" s="34" t="s">
        <v>1422</v>
      </c>
      <c r="K206" s="34" t="s">
        <v>1423</v>
      </c>
      <c r="M206" s="40" t="s">
        <v>853</v>
      </c>
      <c r="N206" s="34" t="s">
        <v>1424</v>
      </c>
      <c r="O206" s="34" t="s">
        <v>122</v>
      </c>
    </row>
    <row r="207" spans="3:15" x14ac:dyDescent="0.25">
      <c r="C207" s="34" t="s">
        <v>1096</v>
      </c>
      <c r="H207" s="34" t="s">
        <v>1425</v>
      </c>
      <c r="K207" s="34" t="s">
        <v>1426</v>
      </c>
      <c r="M207" s="40" t="s">
        <v>861</v>
      </c>
      <c r="N207" s="34" t="s">
        <v>1427</v>
      </c>
      <c r="O207" s="34" t="s">
        <v>122</v>
      </c>
    </row>
    <row r="208" spans="3:15" x14ac:dyDescent="0.25">
      <c r="C208" s="34" t="s">
        <v>1428</v>
      </c>
      <c r="H208" s="34" t="s">
        <v>1429</v>
      </c>
      <c r="K208" s="34" t="s">
        <v>1430</v>
      </c>
      <c r="M208" s="40" t="s">
        <v>155</v>
      </c>
      <c r="N208" s="34" t="s">
        <v>1431</v>
      </c>
      <c r="O208" s="34" t="s">
        <v>122</v>
      </c>
    </row>
    <row r="209" spans="3:15" x14ac:dyDescent="0.25">
      <c r="C209" s="34" t="s">
        <v>252</v>
      </c>
      <c r="H209" s="34" t="s">
        <v>1432</v>
      </c>
      <c r="K209" s="34" t="s">
        <v>1433</v>
      </c>
      <c r="M209" s="40" t="s">
        <v>168</v>
      </c>
      <c r="N209" s="34" t="s">
        <v>1434</v>
      </c>
      <c r="O209" s="34" t="s">
        <v>122</v>
      </c>
    </row>
    <row r="210" spans="3:15" x14ac:dyDescent="0.25">
      <c r="C210" s="34" t="s">
        <v>260</v>
      </c>
      <c r="H210" s="34" t="s">
        <v>1435</v>
      </c>
      <c r="K210" s="34" t="s">
        <v>1436</v>
      </c>
      <c r="M210" s="40" t="s">
        <v>885</v>
      </c>
      <c r="N210" s="34" t="s">
        <v>1437</v>
      </c>
      <c r="O210" s="34" t="s">
        <v>122</v>
      </c>
    </row>
    <row r="211" spans="3:15" x14ac:dyDescent="0.25">
      <c r="C211" s="34" t="s">
        <v>184</v>
      </c>
      <c r="H211" s="34" t="s">
        <v>1438</v>
      </c>
      <c r="K211" s="34" t="s">
        <v>1439</v>
      </c>
      <c r="M211" s="40" t="s">
        <v>1440</v>
      </c>
      <c r="N211" s="34" t="s">
        <v>1441</v>
      </c>
      <c r="O211" s="34" t="s">
        <v>122</v>
      </c>
    </row>
    <row r="212" spans="3:15" x14ac:dyDescent="0.25">
      <c r="C212" s="34" t="s">
        <v>1442</v>
      </c>
      <c r="H212" s="34" t="s">
        <v>1443</v>
      </c>
      <c r="K212" s="34" t="s">
        <v>1444</v>
      </c>
      <c r="M212" s="40" t="s">
        <v>901</v>
      </c>
      <c r="N212" s="34" t="s">
        <v>1445</v>
      </c>
      <c r="O212" s="34" t="s">
        <v>122</v>
      </c>
    </row>
    <row r="213" spans="3:15" x14ac:dyDescent="0.25">
      <c r="C213" s="34" t="s">
        <v>1446</v>
      </c>
      <c r="H213" s="34" t="s">
        <v>1447</v>
      </c>
      <c r="K213" s="34" t="s">
        <v>1448</v>
      </c>
      <c r="M213" s="40" t="s">
        <v>907</v>
      </c>
      <c r="N213" s="34" t="s">
        <v>1449</v>
      </c>
      <c r="O213" s="34" t="s">
        <v>122</v>
      </c>
    </row>
    <row r="214" spans="3:15" x14ac:dyDescent="0.25">
      <c r="C214" s="34" t="s">
        <v>1450</v>
      </c>
      <c r="H214" s="34" t="s">
        <v>1451</v>
      </c>
      <c r="K214" s="34" t="s">
        <v>1452</v>
      </c>
      <c r="M214" s="40" t="s">
        <v>1453</v>
      </c>
      <c r="N214" s="34" t="s">
        <v>1454</v>
      </c>
      <c r="O214" s="34" t="s">
        <v>122</v>
      </c>
    </row>
    <row r="215" spans="3:15" x14ac:dyDescent="0.25">
      <c r="C215" s="34" t="s">
        <v>1455</v>
      </c>
      <c r="H215" s="34" t="s">
        <v>1456</v>
      </c>
      <c r="K215" s="34" t="s">
        <v>1457</v>
      </c>
      <c r="M215" s="40" t="s">
        <v>924</v>
      </c>
      <c r="N215" s="34" t="s">
        <v>1458</v>
      </c>
      <c r="O215" s="34" t="s">
        <v>122</v>
      </c>
    </row>
    <row r="216" spans="3:15" x14ac:dyDescent="0.25">
      <c r="C216" s="34" t="s">
        <v>1127</v>
      </c>
      <c r="H216" s="34" t="s">
        <v>1459</v>
      </c>
      <c r="K216" s="34" t="s">
        <v>1460</v>
      </c>
      <c r="M216" s="40" t="s">
        <v>932</v>
      </c>
      <c r="N216" s="34" t="s">
        <v>1461</v>
      </c>
      <c r="O216" s="34" t="s">
        <v>122</v>
      </c>
    </row>
    <row r="217" spans="3:15" x14ac:dyDescent="0.25">
      <c r="C217" s="34" t="s">
        <v>1132</v>
      </c>
      <c r="H217" s="34" t="s">
        <v>1462</v>
      </c>
      <c r="K217" s="34" t="s">
        <v>1463</v>
      </c>
      <c r="M217" s="40" t="s">
        <v>940</v>
      </c>
      <c r="N217" s="34" t="s">
        <v>1464</v>
      </c>
      <c r="O217" s="34" t="s">
        <v>122</v>
      </c>
    </row>
    <row r="218" spans="3:15" x14ac:dyDescent="0.25">
      <c r="C218" s="34" t="s">
        <v>301</v>
      </c>
      <c r="H218" s="34" t="s">
        <v>1465</v>
      </c>
      <c r="K218" s="34" t="s">
        <v>1466</v>
      </c>
      <c r="M218" s="40" t="s">
        <v>948</v>
      </c>
      <c r="N218" s="34" t="s">
        <v>1467</v>
      </c>
      <c r="O218" s="34" t="s">
        <v>122</v>
      </c>
    </row>
    <row r="219" spans="3:15" x14ac:dyDescent="0.25">
      <c r="C219" s="34" t="s">
        <v>1468</v>
      </c>
      <c r="H219" s="34" t="s">
        <v>1469</v>
      </c>
      <c r="K219" s="34" t="s">
        <v>1470</v>
      </c>
      <c r="M219" s="40" t="s">
        <v>957</v>
      </c>
      <c r="N219" s="34" t="s">
        <v>1471</v>
      </c>
      <c r="O219" s="34" t="s">
        <v>122</v>
      </c>
    </row>
    <row r="220" spans="3:15" x14ac:dyDescent="0.25">
      <c r="C220" s="34" t="s">
        <v>1149</v>
      </c>
      <c r="H220" s="34" t="s">
        <v>1472</v>
      </c>
      <c r="K220" s="34" t="s">
        <v>1473</v>
      </c>
      <c r="M220" s="40" t="s">
        <v>1474</v>
      </c>
      <c r="N220" s="34" t="s">
        <v>1475</v>
      </c>
      <c r="O220" s="34" t="s">
        <v>122</v>
      </c>
    </row>
    <row r="221" spans="3:15" x14ac:dyDescent="0.25">
      <c r="C221" s="34" t="s">
        <v>205</v>
      </c>
      <c r="H221" s="34" t="s">
        <v>1476</v>
      </c>
      <c r="K221" s="34" t="s">
        <v>1477</v>
      </c>
      <c r="M221" s="40" t="s">
        <v>973</v>
      </c>
      <c r="N221" s="34" t="s">
        <v>1478</v>
      </c>
      <c r="O221" s="34" t="s">
        <v>122</v>
      </c>
    </row>
    <row r="222" spans="3:15" x14ac:dyDescent="0.25">
      <c r="C222" s="34" t="s">
        <v>1160</v>
      </c>
      <c r="H222" s="34" t="s">
        <v>1479</v>
      </c>
      <c r="K222" s="34" t="s">
        <v>1480</v>
      </c>
      <c r="M222" s="40" t="s">
        <v>982</v>
      </c>
      <c r="N222" s="34" t="s">
        <v>1481</v>
      </c>
      <c r="O222" s="34" t="s">
        <v>122</v>
      </c>
    </row>
    <row r="223" spans="3:15" x14ac:dyDescent="0.25">
      <c r="C223" s="34" t="s">
        <v>1166</v>
      </c>
      <c r="H223" s="34" t="s">
        <v>1482</v>
      </c>
      <c r="K223" s="34" t="s">
        <v>1483</v>
      </c>
      <c r="M223" s="40" t="s">
        <v>1484</v>
      </c>
      <c r="N223" s="34" t="s">
        <v>1485</v>
      </c>
      <c r="O223" s="34" t="s">
        <v>122</v>
      </c>
    </row>
    <row r="224" spans="3:15" x14ac:dyDescent="0.25">
      <c r="C224" s="34" t="s">
        <v>1486</v>
      </c>
      <c r="H224" s="34" t="s">
        <v>1487</v>
      </c>
      <c r="K224" s="34" t="s">
        <v>1488</v>
      </c>
      <c r="M224" s="40" t="s">
        <v>998</v>
      </c>
      <c r="N224" s="34" t="s">
        <v>1489</v>
      </c>
      <c r="O224" s="34" t="s">
        <v>122</v>
      </c>
    </row>
    <row r="225" spans="3:15" x14ac:dyDescent="0.25">
      <c r="C225" s="34" t="s">
        <v>1490</v>
      </c>
      <c r="H225" s="34" t="s">
        <v>1491</v>
      </c>
      <c r="K225" s="34" t="s">
        <v>1492</v>
      </c>
      <c r="M225" s="40" t="s">
        <v>1493</v>
      </c>
      <c r="N225" s="34" t="s">
        <v>1494</v>
      </c>
      <c r="O225" s="34" t="s">
        <v>122</v>
      </c>
    </row>
    <row r="226" spans="3:15" x14ac:dyDescent="0.25">
      <c r="C226" s="34" t="s">
        <v>563</v>
      </c>
      <c r="H226" s="34" t="s">
        <v>1495</v>
      </c>
      <c r="K226" s="34" t="s">
        <v>1496</v>
      </c>
      <c r="M226" s="40" t="s">
        <v>178</v>
      </c>
      <c r="N226" s="34" t="s">
        <v>1497</v>
      </c>
      <c r="O226" s="34" t="s">
        <v>122</v>
      </c>
    </row>
    <row r="227" spans="3:15" x14ac:dyDescent="0.25">
      <c r="C227" s="34" t="s">
        <v>310</v>
      </c>
      <c r="H227" s="34" t="s">
        <v>1498</v>
      </c>
      <c r="K227" s="34" t="s">
        <v>1499</v>
      </c>
      <c r="M227" s="40" t="s">
        <v>189</v>
      </c>
      <c r="N227" s="34" t="s">
        <v>1500</v>
      </c>
      <c r="O227" s="34" t="s">
        <v>122</v>
      </c>
    </row>
    <row r="228" spans="3:15" x14ac:dyDescent="0.25">
      <c r="H228" s="34" t="s">
        <v>1501</v>
      </c>
      <c r="K228" s="34" t="s">
        <v>1502</v>
      </c>
      <c r="M228" s="40" t="s">
        <v>1031</v>
      </c>
      <c r="N228" s="34" t="s">
        <v>1503</v>
      </c>
      <c r="O228" s="34" t="s">
        <v>122</v>
      </c>
    </row>
    <row r="229" spans="3:15" x14ac:dyDescent="0.25">
      <c r="H229" s="34" t="s">
        <v>1504</v>
      </c>
      <c r="K229" s="34" t="s">
        <v>1505</v>
      </c>
      <c r="M229" s="40" t="s">
        <v>1506</v>
      </c>
      <c r="N229" s="34" t="s">
        <v>1507</v>
      </c>
      <c r="O229" s="34" t="s">
        <v>122</v>
      </c>
    </row>
    <row r="230" spans="3:15" x14ac:dyDescent="0.25">
      <c r="H230" s="34" t="s">
        <v>1508</v>
      </c>
      <c r="K230" s="34" t="s">
        <v>1509</v>
      </c>
      <c r="M230" s="40" t="s">
        <v>1038</v>
      </c>
      <c r="N230" s="34" t="s">
        <v>1510</v>
      </c>
      <c r="O230" s="34" t="s">
        <v>122</v>
      </c>
    </row>
    <row r="231" spans="3:15" x14ac:dyDescent="0.25">
      <c r="H231" s="34" t="s">
        <v>1511</v>
      </c>
      <c r="K231" s="34" t="s">
        <v>1512</v>
      </c>
      <c r="M231" s="40" t="s">
        <v>1046</v>
      </c>
      <c r="N231" s="34" t="s">
        <v>1513</v>
      </c>
      <c r="O231" s="34" t="s">
        <v>122</v>
      </c>
    </row>
    <row r="232" spans="3:15" x14ac:dyDescent="0.25">
      <c r="H232" s="34" t="s">
        <v>1514</v>
      </c>
      <c r="K232" s="34" t="s">
        <v>1515</v>
      </c>
      <c r="M232" s="40" t="s">
        <v>198</v>
      </c>
      <c r="N232" s="34" t="s">
        <v>1516</v>
      </c>
      <c r="O232" s="34" t="s">
        <v>122</v>
      </c>
    </row>
    <row r="233" spans="3:15" x14ac:dyDescent="0.25">
      <c r="H233" s="34" t="s">
        <v>1517</v>
      </c>
      <c r="K233" s="34" t="s">
        <v>1518</v>
      </c>
      <c r="M233" s="40" t="s">
        <v>1061</v>
      </c>
      <c r="N233" s="34" t="s">
        <v>1519</v>
      </c>
      <c r="O233" s="34" t="s">
        <v>122</v>
      </c>
    </row>
    <row r="234" spans="3:15" x14ac:dyDescent="0.25">
      <c r="H234" s="34" t="s">
        <v>1520</v>
      </c>
      <c r="K234" s="34" t="s">
        <v>1521</v>
      </c>
      <c r="M234" s="40" t="s">
        <v>1067</v>
      </c>
      <c r="N234" s="34" t="s">
        <v>1522</v>
      </c>
      <c r="O234" s="34" t="s">
        <v>122</v>
      </c>
    </row>
    <row r="235" spans="3:15" x14ac:dyDescent="0.25">
      <c r="H235" s="34" t="s">
        <v>1523</v>
      </c>
      <c r="K235" s="34" t="s">
        <v>1524</v>
      </c>
      <c r="M235" s="40" t="s">
        <v>1074</v>
      </c>
      <c r="N235" s="34" t="s">
        <v>1525</v>
      </c>
      <c r="O235" s="34" t="s">
        <v>122</v>
      </c>
    </row>
    <row r="236" spans="3:15" x14ac:dyDescent="0.25">
      <c r="H236" s="34" t="s">
        <v>1526</v>
      </c>
      <c r="K236" s="34" t="s">
        <v>1527</v>
      </c>
      <c r="M236" s="40" t="s">
        <v>1080</v>
      </c>
      <c r="N236" s="34" t="s">
        <v>1528</v>
      </c>
      <c r="O236" s="34" t="s">
        <v>122</v>
      </c>
    </row>
    <row r="237" spans="3:15" x14ac:dyDescent="0.25">
      <c r="H237" s="34" t="s">
        <v>1529</v>
      </c>
      <c r="K237" s="34" t="s">
        <v>1530</v>
      </c>
      <c r="M237" s="40" t="s">
        <v>1087</v>
      </c>
      <c r="N237" s="34" t="s">
        <v>1531</v>
      </c>
      <c r="O237" s="34" t="s">
        <v>122</v>
      </c>
    </row>
    <row r="238" spans="3:15" x14ac:dyDescent="0.25">
      <c r="H238" s="34" t="s">
        <v>1532</v>
      </c>
      <c r="K238" s="34" t="s">
        <v>1533</v>
      </c>
      <c r="M238" s="40" t="s">
        <v>1094</v>
      </c>
      <c r="N238" s="34" t="s">
        <v>1534</v>
      </c>
      <c r="O238" s="34" t="s">
        <v>122</v>
      </c>
    </row>
    <row r="239" spans="3:15" x14ac:dyDescent="0.25">
      <c r="H239" s="34" t="s">
        <v>1535</v>
      </c>
      <c r="K239" s="34" t="s">
        <v>1536</v>
      </c>
      <c r="M239" s="40" t="s">
        <v>1101</v>
      </c>
      <c r="N239" s="34" t="s">
        <v>1537</v>
      </c>
      <c r="O239" s="34" t="s">
        <v>122</v>
      </c>
    </row>
    <row r="240" spans="3:15" x14ac:dyDescent="0.25">
      <c r="H240" s="34" t="s">
        <v>1538</v>
      </c>
      <c r="K240" s="34" t="s">
        <v>1539</v>
      </c>
      <c r="M240" s="40" t="s">
        <v>209</v>
      </c>
      <c r="N240" s="34" t="s">
        <v>1540</v>
      </c>
      <c r="O240" s="34" t="s">
        <v>122</v>
      </c>
    </row>
    <row r="241" spans="8:15" x14ac:dyDescent="0.25">
      <c r="H241" s="34" t="s">
        <v>1541</v>
      </c>
      <c r="K241" s="34" t="s">
        <v>1542</v>
      </c>
      <c r="M241" s="40" t="s">
        <v>1110</v>
      </c>
      <c r="N241" s="34" t="s">
        <v>1543</v>
      </c>
      <c r="O241" s="34" t="s">
        <v>122</v>
      </c>
    </row>
    <row r="242" spans="8:15" x14ac:dyDescent="0.25">
      <c r="H242" s="34" t="s">
        <v>1544</v>
      </c>
      <c r="K242" s="34" t="s">
        <v>1545</v>
      </c>
      <c r="M242" s="40" t="s">
        <v>1116</v>
      </c>
      <c r="N242" s="34" t="s">
        <v>1510</v>
      </c>
      <c r="O242" s="34" t="s">
        <v>122</v>
      </c>
    </row>
    <row r="243" spans="8:15" x14ac:dyDescent="0.25">
      <c r="H243" s="34" t="s">
        <v>1546</v>
      </c>
      <c r="K243" s="34" t="s">
        <v>1547</v>
      </c>
      <c r="M243" s="40" t="s">
        <v>1122</v>
      </c>
      <c r="N243" s="34" t="s">
        <v>1548</v>
      </c>
      <c r="O243" s="34" t="s">
        <v>122</v>
      </c>
    </row>
    <row r="244" spans="8:15" x14ac:dyDescent="0.25">
      <c r="H244" s="34" t="s">
        <v>1549</v>
      </c>
      <c r="K244" s="34" t="s">
        <v>1550</v>
      </c>
      <c r="M244" s="40" t="s">
        <v>223</v>
      </c>
      <c r="N244" s="34" t="s">
        <v>1551</v>
      </c>
      <c r="O244" s="34" t="s">
        <v>122</v>
      </c>
    </row>
    <row r="245" spans="8:15" x14ac:dyDescent="0.25">
      <c r="H245" s="34" t="s">
        <v>1552</v>
      </c>
      <c r="K245" s="34" t="s">
        <v>1553</v>
      </c>
      <c r="M245" s="40" t="s">
        <v>1130</v>
      </c>
      <c r="N245" s="34" t="s">
        <v>1268</v>
      </c>
      <c r="O245" s="34" t="s">
        <v>122</v>
      </c>
    </row>
    <row r="246" spans="8:15" x14ac:dyDescent="0.25">
      <c r="H246" s="34" t="s">
        <v>1554</v>
      </c>
      <c r="K246" s="34" t="s">
        <v>1555</v>
      </c>
      <c r="M246" s="40" t="s">
        <v>797</v>
      </c>
      <c r="N246" s="34" t="s">
        <v>1556</v>
      </c>
      <c r="O246" s="34" t="s">
        <v>122</v>
      </c>
    </row>
    <row r="247" spans="8:15" x14ac:dyDescent="0.25">
      <c r="H247" s="34" t="s">
        <v>1557</v>
      </c>
      <c r="K247" s="34" t="s">
        <v>1558</v>
      </c>
      <c r="M247" s="40" t="s">
        <v>232</v>
      </c>
      <c r="N247" s="34" t="s">
        <v>1559</v>
      </c>
      <c r="O247" s="34" t="s">
        <v>122</v>
      </c>
    </row>
    <row r="248" spans="8:15" x14ac:dyDescent="0.25">
      <c r="H248" s="34" t="s">
        <v>1560</v>
      </c>
      <c r="K248" s="34" t="s">
        <v>1561</v>
      </c>
      <c r="M248" s="40" t="s">
        <v>1147</v>
      </c>
      <c r="N248" s="34" t="s">
        <v>1562</v>
      </c>
      <c r="O248" s="34" t="s">
        <v>122</v>
      </c>
    </row>
    <row r="249" spans="8:15" x14ac:dyDescent="0.25">
      <c r="H249" s="34" t="s">
        <v>1563</v>
      </c>
      <c r="K249" s="34" t="s">
        <v>1564</v>
      </c>
      <c r="M249" s="40" t="s">
        <v>1153</v>
      </c>
      <c r="N249" s="34" t="s">
        <v>1565</v>
      </c>
      <c r="O249" s="34" t="s">
        <v>122</v>
      </c>
    </row>
    <row r="250" spans="8:15" x14ac:dyDescent="0.25">
      <c r="H250" s="34" t="s">
        <v>1566</v>
      </c>
      <c r="K250" s="34" t="s">
        <v>1567</v>
      </c>
      <c r="M250" s="40" t="s">
        <v>1158</v>
      </c>
      <c r="N250" s="34" t="s">
        <v>1568</v>
      </c>
      <c r="O250" s="34" t="s">
        <v>122</v>
      </c>
    </row>
    <row r="251" spans="8:15" x14ac:dyDescent="0.25">
      <c r="H251" s="34" t="s">
        <v>1569</v>
      </c>
      <c r="K251" s="34" t="s">
        <v>1570</v>
      </c>
      <c r="M251" s="40" t="s">
        <v>1164</v>
      </c>
      <c r="N251" s="34" t="s">
        <v>1571</v>
      </c>
      <c r="O251" s="34" t="s">
        <v>122</v>
      </c>
    </row>
    <row r="252" spans="8:15" x14ac:dyDescent="0.25">
      <c r="H252" s="34" t="s">
        <v>1572</v>
      </c>
      <c r="K252" s="34" t="s">
        <v>1573</v>
      </c>
      <c r="M252" s="40" t="s">
        <v>1170</v>
      </c>
      <c r="N252" s="34" t="s">
        <v>1574</v>
      </c>
      <c r="O252" s="34" t="s">
        <v>122</v>
      </c>
    </row>
    <row r="253" spans="8:15" x14ac:dyDescent="0.25">
      <c r="H253" s="34" t="s">
        <v>1575</v>
      </c>
      <c r="K253" s="34" t="s">
        <v>1576</v>
      </c>
      <c r="M253" s="40" t="s">
        <v>1176</v>
      </c>
      <c r="N253" s="34" t="s">
        <v>1577</v>
      </c>
      <c r="O253" s="34" t="s">
        <v>122</v>
      </c>
    </row>
    <row r="254" spans="8:15" x14ac:dyDescent="0.25">
      <c r="H254" s="34" t="s">
        <v>1578</v>
      </c>
      <c r="K254" s="34" t="s">
        <v>1579</v>
      </c>
      <c r="M254" s="40" t="s">
        <v>1181</v>
      </c>
      <c r="N254" s="34" t="s">
        <v>1580</v>
      </c>
      <c r="O254" s="34" t="s">
        <v>122</v>
      </c>
    </row>
    <row r="255" spans="8:15" x14ac:dyDescent="0.25">
      <c r="H255" s="34" t="s">
        <v>1581</v>
      </c>
      <c r="K255" s="34" t="s">
        <v>1582</v>
      </c>
      <c r="M255" s="40" t="s">
        <v>1187</v>
      </c>
      <c r="N255" s="34" t="s">
        <v>1583</v>
      </c>
      <c r="O255" s="34" t="s">
        <v>122</v>
      </c>
    </row>
    <row r="256" spans="8:15" x14ac:dyDescent="0.25">
      <c r="H256" s="34" t="s">
        <v>1584</v>
      </c>
      <c r="K256" s="34" t="s">
        <v>1585</v>
      </c>
      <c r="M256" s="40" t="s">
        <v>240</v>
      </c>
      <c r="N256" s="34" t="s">
        <v>1586</v>
      </c>
      <c r="O256" s="34" t="s">
        <v>122</v>
      </c>
    </row>
    <row r="257" spans="8:15" x14ac:dyDescent="0.25">
      <c r="H257" s="34" t="s">
        <v>1587</v>
      </c>
      <c r="K257" s="34" t="s">
        <v>1588</v>
      </c>
      <c r="M257" s="40" t="s">
        <v>1198</v>
      </c>
      <c r="N257" s="34" t="s">
        <v>1589</v>
      </c>
      <c r="O257" s="34" t="s">
        <v>122</v>
      </c>
    </row>
    <row r="258" spans="8:15" x14ac:dyDescent="0.25">
      <c r="H258" s="34" t="s">
        <v>1590</v>
      </c>
      <c r="K258" s="34" t="s">
        <v>1591</v>
      </c>
      <c r="M258" s="40" t="s">
        <v>1202</v>
      </c>
      <c r="N258" s="34" t="s">
        <v>1592</v>
      </c>
      <c r="O258" s="34" t="s">
        <v>122</v>
      </c>
    </row>
    <row r="259" spans="8:15" x14ac:dyDescent="0.25">
      <c r="H259" s="34" t="s">
        <v>1593</v>
      </c>
      <c r="K259" s="34" t="s">
        <v>1594</v>
      </c>
      <c r="M259" s="40" t="s">
        <v>1207</v>
      </c>
      <c r="N259" s="34" t="s">
        <v>1595</v>
      </c>
      <c r="O259" s="34" t="s">
        <v>122</v>
      </c>
    </row>
    <row r="260" spans="8:15" x14ac:dyDescent="0.25">
      <c r="H260" s="34" t="s">
        <v>1596</v>
      </c>
      <c r="K260" s="34" t="s">
        <v>1597</v>
      </c>
      <c r="M260" s="40" t="s">
        <v>1212</v>
      </c>
      <c r="N260" s="34" t="s">
        <v>1598</v>
      </c>
      <c r="O260" s="34" t="s">
        <v>122</v>
      </c>
    </row>
    <row r="261" spans="8:15" x14ac:dyDescent="0.25">
      <c r="H261" s="34" t="s">
        <v>1599</v>
      </c>
      <c r="K261" s="34" t="s">
        <v>1600</v>
      </c>
      <c r="M261" s="40" t="s">
        <v>1216</v>
      </c>
      <c r="N261" s="34" t="s">
        <v>1601</v>
      </c>
      <c r="O261" s="34" t="s">
        <v>122</v>
      </c>
    </row>
    <row r="262" spans="8:15" x14ac:dyDescent="0.25">
      <c r="H262" s="34" t="s">
        <v>1602</v>
      </c>
      <c r="K262" s="34" t="s">
        <v>1603</v>
      </c>
      <c r="M262" s="40" t="s">
        <v>1221</v>
      </c>
      <c r="N262" s="34" t="s">
        <v>1604</v>
      </c>
      <c r="O262" s="34" t="s">
        <v>122</v>
      </c>
    </row>
    <row r="263" spans="8:15" x14ac:dyDescent="0.25">
      <c r="H263" s="34" t="s">
        <v>577</v>
      </c>
      <c r="K263" s="34" t="s">
        <v>1605</v>
      </c>
      <c r="M263" s="40" t="s">
        <v>1228</v>
      </c>
      <c r="N263" s="34" t="s">
        <v>1606</v>
      </c>
      <c r="O263" s="34" t="s">
        <v>122</v>
      </c>
    </row>
    <row r="264" spans="8:15" x14ac:dyDescent="0.25">
      <c r="H264" s="34" t="s">
        <v>666</v>
      </c>
      <c r="K264" s="34" t="s">
        <v>1607</v>
      </c>
      <c r="M264" s="40" t="s">
        <v>1608</v>
      </c>
      <c r="N264" s="34" t="s">
        <v>1609</v>
      </c>
      <c r="O264" s="34" t="s">
        <v>122</v>
      </c>
    </row>
    <row r="265" spans="8:15" x14ac:dyDescent="0.25">
      <c r="H265" s="34" t="s">
        <v>695</v>
      </c>
      <c r="K265" s="34" t="s">
        <v>1610</v>
      </c>
      <c r="M265" s="40" t="s">
        <v>1241</v>
      </c>
      <c r="N265" s="34" t="s">
        <v>1611</v>
      </c>
      <c r="O265" s="34" t="s">
        <v>122</v>
      </c>
    </row>
    <row r="266" spans="8:15" x14ac:dyDescent="0.25">
      <c r="H266" s="34" t="s">
        <v>738</v>
      </c>
      <c r="K266" s="34" t="s">
        <v>1612</v>
      </c>
      <c r="M266" s="40" t="s">
        <v>1246</v>
      </c>
      <c r="N266" s="34" t="s">
        <v>1613</v>
      </c>
      <c r="O266" s="34" t="s">
        <v>122</v>
      </c>
    </row>
    <row r="267" spans="8:15" x14ac:dyDescent="0.25">
      <c r="H267" s="34" t="s">
        <v>746</v>
      </c>
      <c r="K267" s="34" t="s">
        <v>1614</v>
      </c>
      <c r="M267" s="40" t="s">
        <v>1615</v>
      </c>
      <c r="N267" s="34" t="s">
        <v>1616</v>
      </c>
      <c r="O267" s="34" t="s">
        <v>122</v>
      </c>
    </row>
    <row r="268" spans="8:15" x14ac:dyDescent="0.25">
      <c r="H268" s="34" t="s">
        <v>771</v>
      </c>
      <c r="K268" s="34" t="s">
        <v>1617</v>
      </c>
      <c r="M268" s="40" t="s">
        <v>1256</v>
      </c>
      <c r="N268" s="34" t="s">
        <v>1618</v>
      </c>
      <c r="O268" s="34" t="s">
        <v>122</v>
      </c>
    </row>
    <row r="269" spans="8:15" x14ac:dyDescent="0.25">
      <c r="H269" s="34" t="s">
        <v>821</v>
      </c>
      <c r="K269" s="34" t="s">
        <v>1619</v>
      </c>
      <c r="M269" s="40" t="s">
        <v>1261</v>
      </c>
      <c r="N269" s="34" t="s">
        <v>1620</v>
      </c>
      <c r="O269" s="34" t="s">
        <v>122</v>
      </c>
    </row>
    <row r="270" spans="8:15" x14ac:dyDescent="0.25">
      <c r="H270" s="34" t="s">
        <v>862</v>
      </c>
      <c r="K270" s="34" t="s">
        <v>1621</v>
      </c>
      <c r="M270" s="40" t="s">
        <v>1266</v>
      </c>
      <c r="N270" s="34" t="s">
        <v>1622</v>
      </c>
      <c r="O270" s="34" t="s">
        <v>122</v>
      </c>
    </row>
    <row r="271" spans="8:15" x14ac:dyDescent="0.25">
      <c r="H271" s="34" t="s">
        <v>1021</v>
      </c>
      <c r="K271" s="34" t="s">
        <v>1623</v>
      </c>
      <c r="M271" s="40" t="s">
        <v>1270</v>
      </c>
      <c r="N271" s="34" t="s">
        <v>1624</v>
      </c>
      <c r="O271" s="34" t="s">
        <v>122</v>
      </c>
    </row>
    <row r="272" spans="8:15" x14ac:dyDescent="0.25">
      <c r="H272" s="34" t="s">
        <v>1062</v>
      </c>
      <c r="K272" s="34" t="s">
        <v>1625</v>
      </c>
      <c r="M272" s="40" t="s">
        <v>1626</v>
      </c>
      <c r="N272" s="34" t="s">
        <v>1627</v>
      </c>
      <c r="O272" s="34" t="s">
        <v>122</v>
      </c>
    </row>
    <row r="273" spans="8:15" x14ac:dyDescent="0.25">
      <c r="H273" s="34" t="s">
        <v>1068</v>
      </c>
      <c r="K273" s="34" t="s">
        <v>1628</v>
      </c>
      <c r="M273" s="40" t="s">
        <v>1279</v>
      </c>
      <c r="N273" s="34" t="s">
        <v>1629</v>
      </c>
      <c r="O273" s="34" t="s">
        <v>122</v>
      </c>
    </row>
    <row r="274" spans="8:15" x14ac:dyDescent="0.25">
      <c r="H274" s="34" t="s">
        <v>1081</v>
      </c>
      <c r="K274" s="34" t="s">
        <v>1630</v>
      </c>
      <c r="M274" s="40" t="s">
        <v>1283</v>
      </c>
      <c r="N274" s="34" t="s">
        <v>1631</v>
      </c>
      <c r="O274" s="34" t="s">
        <v>122</v>
      </c>
    </row>
    <row r="275" spans="8:15" x14ac:dyDescent="0.25">
      <c r="H275" s="34" t="s">
        <v>1171</v>
      </c>
      <c r="K275" s="34" t="s">
        <v>1632</v>
      </c>
      <c r="M275" s="40" t="s">
        <v>1288</v>
      </c>
      <c r="N275" s="34" t="s">
        <v>1633</v>
      </c>
      <c r="O275" s="34" t="s">
        <v>122</v>
      </c>
    </row>
    <row r="276" spans="8:15" x14ac:dyDescent="0.25">
      <c r="H276" s="34" t="s">
        <v>1199</v>
      </c>
      <c r="K276" s="34" t="s">
        <v>1634</v>
      </c>
      <c r="M276" s="40" t="s">
        <v>1292</v>
      </c>
      <c r="N276" s="34" t="s">
        <v>1635</v>
      </c>
      <c r="O276" s="34" t="s">
        <v>122</v>
      </c>
    </row>
    <row r="277" spans="8:15" x14ac:dyDescent="0.25">
      <c r="H277" s="34" t="s">
        <v>1247</v>
      </c>
      <c r="K277" s="34" t="s">
        <v>1636</v>
      </c>
      <c r="M277" s="40" t="s">
        <v>1296</v>
      </c>
      <c r="N277" s="34" t="s">
        <v>1637</v>
      </c>
      <c r="O277" s="34" t="s">
        <v>122</v>
      </c>
    </row>
    <row r="278" spans="8:15" x14ac:dyDescent="0.25">
      <c r="H278" s="34" t="s">
        <v>1267</v>
      </c>
      <c r="K278" s="34" t="s">
        <v>1638</v>
      </c>
      <c r="M278" s="40" t="s">
        <v>1639</v>
      </c>
      <c r="N278" s="34" t="s">
        <v>1640</v>
      </c>
      <c r="O278" s="34" t="s">
        <v>122</v>
      </c>
    </row>
    <row r="279" spans="8:15" x14ac:dyDescent="0.25">
      <c r="H279" s="34" t="s">
        <v>1271</v>
      </c>
      <c r="K279" s="34" t="s">
        <v>1641</v>
      </c>
      <c r="M279" s="40" t="s">
        <v>1305</v>
      </c>
      <c r="N279" s="34" t="s">
        <v>1642</v>
      </c>
      <c r="O279" s="34" t="s">
        <v>122</v>
      </c>
    </row>
    <row r="280" spans="8:15" x14ac:dyDescent="0.25">
      <c r="H280" s="34" t="s">
        <v>1275</v>
      </c>
      <c r="K280" s="34" t="s">
        <v>1643</v>
      </c>
      <c r="M280" s="40" t="s">
        <v>1644</v>
      </c>
      <c r="N280" s="34" t="s">
        <v>1645</v>
      </c>
      <c r="O280" s="34" t="s">
        <v>122</v>
      </c>
    </row>
    <row r="281" spans="8:15" x14ac:dyDescent="0.25">
      <c r="H281" s="34" t="s">
        <v>1284</v>
      </c>
      <c r="K281" s="34" t="s">
        <v>1646</v>
      </c>
      <c r="M281" s="40" t="s">
        <v>1314</v>
      </c>
      <c r="N281" s="34" t="s">
        <v>1647</v>
      </c>
      <c r="O281" s="34" t="s">
        <v>122</v>
      </c>
    </row>
    <row r="282" spans="8:15" x14ac:dyDescent="0.25">
      <c r="H282" s="34" t="s">
        <v>1289</v>
      </c>
      <c r="K282" s="34" t="s">
        <v>1648</v>
      </c>
      <c r="M282" s="40" t="s">
        <v>1318</v>
      </c>
      <c r="N282" s="34" t="s">
        <v>1649</v>
      </c>
      <c r="O282" s="34" t="s">
        <v>122</v>
      </c>
    </row>
    <row r="283" spans="8:15" x14ac:dyDescent="0.25">
      <c r="H283" s="34" t="s">
        <v>1315</v>
      </c>
      <c r="K283" s="34" t="s">
        <v>1650</v>
      </c>
      <c r="M283" s="40" t="s">
        <v>1322</v>
      </c>
      <c r="N283" s="34" t="s">
        <v>1651</v>
      </c>
      <c r="O283" s="34" t="s">
        <v>122</v>
      </c>
    </row>
    <row r="284" spans="8:15" x14ac:dyDescent="0.25">
      <c r="H284" s="34" t="s">
        <v>1323</v>
      </c>
      <c r="K284" s="34" t="s">
        <v>1652</v>
      </c>
      <c r="M284" s="40" t="s">
        <v>1653</v>
      </c>
      <c r="N284" s="34" t="s">
        <v>1654</v>
      </c>
      <c r="O284" s="34" t="s">
        <v>122</v>
      </c>
    </row>
    <row r="285" spans="8:15" x14ac:dyDescent="0.25">
      <c r="H285" s="34" t="s">
        <v>1404</v>
      </c>
      <c r="K285" s="34" t="s">
        <v>1655</v>
      </c>
      <c r="M285" s="40" t="s">
        <v>1330</v>
      </c>
      <c r="N285" s="34" t="s">
        <v>1656</v>
      </c>
      <c r="O285" s="34" t="s">
        <v>122</v>
      </c>
    </row>
    <row r="286" spans="8:15" x14ac:dyDescent="0.25">
      <c r="H286" s="34" t="s">
        <v>1448</v>
      </c>
      <c r="K286" s="34" t="s">
        <v>1657</v>
      </c>
      <c r="M286" s="40" t="s">
        <v>1334</v>
      </c>
      <c r="N286" s="34" t="s">
        <v>1658</v>
      </c>
      <c r="O286" s="34" t="s">
        <v>122</v>
      </c>
    </row>
    <row r="287" spans="8:15" x14ac:dyDescent="0.25">
      <c r="H287" s="34" t="s">
        <v>1483</v>
      </c>
      <c r="K287" s="34" t="s">
        <v>1659</v>
      </c>
      <c r="M287" s="40" t="s">
        <v>1338</v>
      </c>
      <c r="N287" s="34" t="s">
        <v>1660</v>
      </c>
      <c r="O287" s="34" t="s">
        <v>122</v>
      </c>
    </row>
    <row r="288" spans="8:15" x14ac:dyDescent="0.25">
      <c r="H288" s="34" t="s">
        <v>1499</v>
      </c>
      <c r="K288" s="34" t="s">
        <v>1661</v>
      </c>
      <c r="M288" s="40" t="s">
        <v>247</v>
      </c>
      <c r="N288" s="34" t="s">
        <v>1662</v>
      </c>
      <c r="O288" s="34" t="s">
        <v>122</v>
      </c>
    </row>
    <row r="289" spans="8:15" x14ac:dyDescent="0.25">
      <c r="H289" s="34" t="s">
        <v>1505</v>
      </c>
      <c r="K289" s="34" t="s">
        <v>1663</v>
      </c>
      <c r="M289" s="40" t="s">
        <v>1664</v>
      </c>
      <c r="N289" s="34" t="s">
        <v>1665</v>
      </c>
      <c r="O289" s="34" t="s">
        <v>122</v>
      </c>
    </row>
    <row r="290" spans="8:15" x14ac:dyDescent="0.25">
      <c r="H290" s="34" t="s">
        <v>1521</v>
      </c>
      <c r="K290" s="34" t="s">
        <v>1666</v>
      </c>
      <c r="M290" s="40" t="s">
        <v>1345</v>
      </c>
      <c r="N290" s="34" t="s">
        <v>1667</v>
      </c>
      <c r="O290" s="34" t="s">
        <v>122</v>
      </c>
    </row>
    <row r="291" spans="8:15" x14ac:dyDescent="0.25">
      <c r="H291" s="34" t="s">
        <v>1524</v>
      </c>
      <c r="K291" s="34" t="s">
        <v>1668</v>
      </c>
      <c r="M291" s="40" t="s">
        <v>1349</v>
      </c>
      <c r="N291" s="34" t="s">
        <v>1669</v>
      </c>
      <c r="O291" s="34" t="s">
        <v>122</v>
      </c>
    </row>
    <row r="292" spans="8:15" x14ac:dyDescent="0.25">
      <c r="H292" s="34" t="s">
        <v>1527</v>
      </c>
      <c r="K292" s="34" t="s">
        <v>1670</v>
      </c>
      <c r="M292" s="40" t="s">
        <v>254</v>
      </c>
      <c r="N292" s="34" t="s">
        <v>1671</v>
      </c>
      <c r="O292" s="34" t="s">
        <v>122</v>
      </c>
    </row>
    <row r="293" spans="8:15" x14ac:dyDescent="0.25">
      <c r="H293" s="34" t="s">
        <v>1530</v>
      </c>
      <c r="K293" s="34" t="s">
        <v>1672</v>
      </c>
      <c r="M293" s="40" t="s">
        <v>1183</v>
      </c>
      <c r="N293" s="34" t="s">
        <v>1183</v>
      </c>
    </row>
    <row r="294" spans="8:15" x14ac:dyDescent="0.25">
      <c r="H294" s="34" t="s">
        <v>1539</v>
      </c>
      <c r="K294" s="34" t="s">
        <v>1673</v>
      </c>
      <c r="M294" s="40" t="s">
        <v>1674</v>
      </c>
    </row>
    <row r="295" spans="8:15" x14ac:dyDescent="0.25">
      <c r="H295" s="34" t="s">
        <v>1605</v>
      </c>
      <c r="K295" s="34" t="s">
        <v>1675</v>
      </c>
      <c r="M295" s="40" t="s">
        <v>347</v>
      </c>
      <c r="N295" s="34" t="s">
        <v>1676</v>
      </c>
    </row>
    <row r="296" spans="8:15" x14ac:dyDescent="0.25">
      <c r="H296" s="34" t="s">
        <v>1610</v>
      </c>
      <c r="K296" s="34" t="s">
        <v>1677</v>
      </c>
      <c r="M296" s="40" t="s">
        <v>1678</v>
      </c>
      <c r="N296" s="34" t="s">
        <v>1679</v>
      </c>
      <c r="O296" s="34" t="s">
        <v>265</v>
      </c>
    </row>
    <row r="297" spans="8:15" x14ac:dyDescent="0.25">
      <c r="H297" s="34" t="s">
        <v>1680</v>
      </c>
      <c r="K297" s="34" t="s">
        <v>1681</v>
      </c>
      <c r="M297" s="40" t="s">
        <v>386</v>
      </c>
      <c r="N297" s="34" t="s">
        <v>1682</v>
      </c>
      <c r="O297" s="34" t="s">
        <v>265</v>
      </c>
    </row>
    <row r="298" spans="8:15" x14ac:dyDescent="0.25">
      <c r="H298" s="34" t="s">
        <v>1683</v>
      </c>
      <c r="K298" s="34" t="s">
        <v>1684</v>
      </c>
      <c r="M298" s="40" t="s">
        <v>397</v>
      </c>
      <c r="N298" s="34" t="s">
        <v>1685</v>
      </c>
      <c r="O298" s="34" t="s">
        <v>265</v>
      </c>
    </row>
    <row r="299" spans="8:15" x14ac:dyDescent="0.25">
      <c r="H299" s="34" t="s">
        <v>1686</v>
      </c>
      <c r="K299" s="34" t="s">
        <v>1687</v>
      </c>
      <c r="M299" s="40" t="s">
        <v>405</v>
      </c>
      <c r="N299" s="34" t="s">
        <v>1688</v>
      </c>
      <c r="O299" s="34" t="s">
        <v>265</v>
      </c>
    </row>
    <row r="300" spans="8:15" x14ac:dyDescent="0.25">
      <c r="H300" s="34" t="s">
        <v>1689</v>
      </c>
      <c r="K300" s="34" t="s">
        <v>1690</v>
      </c>
      <c r="M300" s="40" t="s">
        <v>414</v>
      </c>
      <c r="N300" s="34" t="s">
        <v>1691</v>
      </c>
      <c r="O300" s="34" t="s">
        <v>265</v>
      </c>
    </row>
    <row r="301" spans="8:15" x14ac:dyDescent="0.25">
      <c r="H301" s="34" t="s">
        <v>1692</v>
      </c>
      <c r="K301" s="34" t="s">
        <v>1693</v>
      </c>
      <c r="M301" s="40" t="s">
        <v>1694</v>
      </c>
      <c r="N301" s="34" t="s">
        <v>1695</v>
      </c>
      <c r="O301" s="34" t="s">
        <v>265</v>
      </c>
    </row>
    <row r="302" spans="8:15" x14ac:dyDescent="0.25">
      <c r="H302" s="34" t="s">
        <v>1696</v>
      </c>
      <c r="K302" s="34" t="s">
        <v>1697</v>
      </c>
      <c r="M302" s="40" t="s">
        <v>433</v>
      </c>
      <c r="N302" s="34" t="s">
        <v>1698</v>
      </c>
      <c r="O302" s="34" t="s">
        <v>265</v>
      </c>
    </row>
    <row r="303" spans="8:15" x14ac:dyDescent="0.25">
      <c r="H303" s="34" t="s">
        <v>1699</v>
      </c>
      <c r="K303" s="34" t="s">
        <v>1700</v>
      </c>
      <c r="M303" s="40" t="s">
        <v>443</v>
      </c>
      <c r="N303" s="34" t="s">
        <v>1701</v>
      </c>
      <c r="O303" s="34" t="s">
        <v>265</v>
      </c>
    </row>
    <row r="304" spans="8:15" x14ac:dyDescent="0.25">
      <c r="H304" s="34" t="s">
        <v>1702</v>
      </c>
      <c r="K304" s="34" t="s">
        <v>1703</v>
      </c>
      <c r="M304" s="40" t="s">
        <v>453</v>
      </c>
      <c r="N304" s="34" t="s">
        <v>1704</v>
      </c>
      <c r="O304" s="34" t="s">
        <v>265</v>
      </c>
    </row>
    <row r="305" spans="8:15" x14ac:dyDescent="0.25">
      <c r="H305" s="34" t="s">
        <v>1705</v>
      </c>
      <c r="K305" s="34" t="s">
        <v>1706</v>
      </c>
      <c r="M305" s="40" t="s">
        <v>461</v>
      </c>
      <c r="N305" s="34" t="s">
        <v>1707</v>
      </c>
      <c r="O305" s="34" t="s">
        <v>265</v>
      </c>
    </row>
    <row r="306" spans="8:15" x14ac:dyDescent="0.25">
      <c r="H306" s="34" t="s">
        <v>1708</v>
      </c>
      <c r="K306" s="34" t="s">
        <v>1709</v>
      </c>
      <c r="M306" s="40" t="s">
        <v>470</v>
      </c>
      <c r="N306" s="34" t="s">
        <v>1710</v>
      </c>
      <c r="O306" s="34" t="s">
        <v>265</v>
      </c>
    </row>
    <row r="307" spans="8:15" x14ac:dyDescent="0.25">
      <c r="H307" s="34" t="s">
        <v>1711</v>
      </c>
      <c r="K307" s="34" t="s">
        <v>1712</v>
      </c>
      <c r="M307" s="40" t="s">
        <v>478</v>
      </c>
      <c r="N307" s="34" t="s">
        <v>1713</v>
      </c>
      <c r="O307" s="34" t="s">
        <v>265</v>
      </c>
    </row>
    <row r="308" spans="8:15" x14ac:dyDescent="0.25">
      <c r="H308" s="34" t="s">
        <v>1714</v>
      </c>
      <c r="K308" s="34" t="s">
        <v>1715</v>
      </c>
      <c r="M308" s="40" t="s">
        <v>488</v>
      </c>
      <c r="N308" s="34" t="s">
        <v>1716</v>
      </c>
      <c r="O308" s="34" t="s">
        <v>265</v>
      </c>
    </row>
    <row r="309" spans="8:15" x14ac:dyDescent="0.25">
      <c r="H309" s="34" t="s">
        <v>1717</v>
      </c>
      <c r="K309" s="34" t="s">
        <v>1718</v>
      </c>
      <c r="M309" s="40" t="s">
        <v>497</v>
      </c>
      <c r="N309" s="34" t="s">
        <v>1719</v>
      </c>
      <c r="O309" s="34" t="s">
        <v>265</v>
      </c>
    </row>
    <row r="310" spans="8:15" x14ac:dyDescent="0.25">
      <c r="H310" s="34" t="s">
        <v>1720</v>
      </c>
      <c r="K310" s="34" t="s">
        <v>1680</v>
      </c>
      <c r="M310" s="40" t="s">
        <v>507</v>
      </c>
      <c r="N310" s="34" t="s">
        <v>1721</v>
      </c>
      <c r="O310" s="34" t="s">
        <v>265</v>
      </c>
    </row>
    <row r="311" spans="8:15" x14ac:dyDescent="0.25">
      <c r="H311" s="34" t="s">
        <v>1722</v>
      </c>
      <c r="K311" s="34" t="s">
        <v>1723</v>
      </c>
      <c r="M311" s="40" t="s">
        <v>527</v>
      </c>
      <c r="N311" s="34" t="s">
        <v>1724</v>
      </c>
      <c r="O311" s="34" t="s">
        <v>265</v>
      </c>
    </row>
    <row r="312" spans="8:15" x14ac:dyDescent="0.25">
      <c r="H312" s="34" t="s">
        <v>1725</v>
      </c>
      <c r="K312" s="34" t="s">
        <v>1683</v>
      </c>
      <c r="M312" s="40" t="s">
        <v>84</v>
      </c>
      <c r="N312" s="34" t="s">
        <v>1726</v>
      </c>
      <c r="O312" s="34" t="s">
        <v>265</v>
      </c>
    </row>
    <row r="313" spans="8:15" x14ac:dyDescent="0.25">
      <c r="H313" s="34" t="s">
        <v>1727</v>
      </c>
      <c r="K313" s="34" t="s">
        <v>1728</v>
      </c>
      <c r="M313" s="40" t="s">
        <v>553</v>
      </c>
      <c r="N313" s="34" t="s">
        <v>1729</v>
      </c>
      <c r="O313" s="34" t="s">
        <v>265</v>
      </c>
    </row>
    <row r="314" spans="8:15" x14ac:dyDescent="0.25">
      <c r="H314" s="34" t="s">
        <v>1730</v>
      </c>
      <c r="K314" s="34" t="s">
        <v>1731</v>
      </c>
      <c r="M314" s="40" t="s">
        <v>564</v>
      </c>
      <c r="N314" s="34" t="s">
        <v>1732</v>
      </c>
      <c r="O314" s="34" t="s">
        <v>265</v>
      </c>
    </row>
    <row r="315" spans="8:15" x14ac:dyDescent="0.25">
      <c r="H315" s="34" t="s">
        <v>1733</v>
      </c>
      <c r="K315" s="34" t="s">
        <v>1734</v>
      </c>
      <c r="M315" s="40" t="s">
        <v>574</v>
      </c>
      <c r="N315" s="34" t="s">
        <v>1735</v>
      </c>
      <c r="O315" s="34" t="s">
        <v>265</v>
      </c>
    </row>
    <row r="316" spans="8:15" x14ac:dyDescent="0.25">
      <c r="H316" s="34" t="s">
        <v>1736</v>
      </c>
      <c r="K316" s="34" t="s">
        <v>1737</v>
      </c>
      <c r="M316" s="40" t="s">
        <v>581</v>
      </c>
      <c r="N316" s="34" t="s">
        <v>1738</v>
      </c>
      <c r="O316" s="34" t="s">
        <v>265</v>
      </c>
    </row>
    <row r="317" spans="8:15" x14ac:dyDescent="0.25">
      <c r="H317" s="34" t="s">
        <v>1739</v>
      </c>
      <c r="K317" s="34" t="s">
        <v>1686</v>
      </c>
      <c r="M317" s="40" t="s">
        <v>597</v>
      </c>
      <c r="N317" s="34" t="s">
        <v>1740</v>
      </c>
      <c r="O317" s="34" t="s">
        <v>265</v>
      </c>
    </row>
    <row r="318" spans="8:15" x14ac:dyDescent="0.25">
      <c r="H318" s="34" t="s">
        <v>1741</v>
      </c>
      <c r="K318" s="34" t="s">
        <v>1742</v>
      </c>
      <c r="M318" s="40" t="s">
        <v>615</v>
      </c>
      <c r="N318" s="34" t="s">
        <v>1743</v>
      </c>
      <c r="O318" s="34" t="s">
        <v>265</v>
      </c>
    </row>
    <row r="319" spans="8:15" x14ac:dyDescent="0.25">
      <c r="H319" s="34" t="s">
        <v>1744</v>
      </c>
      <c r="K319" s="34" t="s">
        <v>1745</v>
      </c>
      <c r="M319" s="40" t="s">
        <v>624</v>
      </c>
      <c r="N319" s="34" t="s">
        <v>1746</v>
      </c>
      <c r="O319" s="34" t="s">
        <v>265</v>
      </c>
    </row>
    <row r="320" spans="8:15" x14ac:dyDescent="0.25">
      <c r="H320" s="34" t="s">
        <v>1747</v>
      </c>
      <c r="K320" s="34" t="s">
        <v>1748</v>
      </c>
      <c r="M320" s="40" t="s">
        <v>633</v>
      </c>
      <c r="N320" s="34" t="s">
        <v>1749</v>
      </c>
      <c r="O320" s="34" t="s">
        <v>265</v>
      </c>
    </row>
    <row r="321" spans="8:15" x14ac:dyDescent="0.25">
      <c r="H321" s="34" t="s">
        <v>1750</v>
      </c>
      <c r="K321" s="34" t="s">
        <v>1751</v>
      </c>
      <c r="M321" s="40" t="s">
        <v>126</v>
      </c>
      <c r="N321" s="34" t="s">
        <v>1752</v>
      </c>
      <c r="O321" s="34" t="s">
        <v>265</v>
      </c>
    </row>
    <row r="322" spans="8:15" x14ac:dyDescent="0.25">
      <c r="H322" s="34" t="s">
        <v>1753</v>
      </c>
      <c r="K322" s="34" t="s">
        <v>1754</v>
      </c>
      <c r="M322" s="40" t="s">
        <v>653</v>
      </c>
      <c r="N322" s="34" t="s">
        <v>1755</v>
      </c>
      <c r="O322" s="34" t="s">
        <v>265</v>
      </c>
    </row>
    <row r="323" spans="8:15" x14ac:dyDescent="0.25">
      <c r="H323" s="34" t="s">
        <v>1756</v>
      </c>
      <c r="K323" s="34" t="s">
        <v>1757</v>
      </c>
      <c r="M323" s="40" t="s">
        <v>672</v>
      </c>
      <c r="N323" s="34" t="s">
        <v>1758</v>
      </c>
      <c r="O323" s="34" t="s">
        <v>265</v>
      </c>
    </row>
    <row r="324" spans="8:15" x14ac:dyDescent="0.25">
      <c r="H324" s="34" t="s">
        <v>1759</v>
      </c>
      <c r="K324" s="34" t="s">
        <v>1760</v>
      </c>
      <c r="M324" s="40" t="s">
        <v>681</v>
      </c>
      <c r="N324" s="34" t="s">
        <v>1761</v>
      </c>
      <c r="O324" s="34" t="s">
        <v>265</v>
      </c>
    </row>
    <row r="325" spans="8:15" x14ac:dyDescent="0.25">
      <c r="H325" s="34" t="s">
        <v>1762</v>
      </c>
      <c r="K325" s="34" t="s">
        <v>1763</v>
      </c>
      <c r="M325" s="40" t="s">
        <v>690</v>
      </c>
      <c r="N325" s="34" t="s">
        <v>1764</v>
      </c>
      <c r="O325" s="34" t="s">
        <v>265</v>
      </c>
    </row>
    <row r="326" spans="8:15" x14ac:dyDescent="0.25">
      <c r="H326" s="34" t="s">
        <v>1765</v>
      </c>
      <c r="K326" s="34" t="s">
        <v>1766</v>
      </c>
      <c r="M326" s="40" t="s">
        <v>701</v>
      </c>
      <c r="N326" s="34" t="s">
        <v>1767</v>
      </c>
      <c r="O326" s="34" t="s">
        <v>265</v>
      </c>
    </row>
    <row r="327" spans="8:15" x14ac:dyDescent="0.25">
      <c r="H327" s="34" t="s">
        <v>1768</v>
      </c>
      <c r="K327" s="34" t="s">
        <v>1769</v>
      </c>
      <c r="M327" s="40" t="s">
        <v>708</v>
      </c>
      <c r="N327" s="34" t="s">
        <v>1770</v>
      </c>
      <c r="O327" s="34" t="s">
        <v>265</v>
      </c>
    </row>
    <row r="328" spans="8:15" x14ac:dyDescent="0.25">
      <c r="H328" s="34" t="s">
        <v>1771</v>
      </c>
      <c r="K328" s="34" t="s">
        <v>1772</v>
      </c>
      <c r="M328" s="40" t="s">
        <v>138</v>
      </c>
      <c r="N328" s="34" t="s">
        <v>1773</v>
      </c>
      <c r="O328" s="34" t="s">
        <v>265</v>
      </c>
    </row>
    <row r="329" spans="8:15" x14ac:dyDescent="0.25">
      <c r="H329" s="34" t="s">
        <v>1774</v>
      </c>
      <c r="K329" s="34" t="s">
        <v>1775</v>
      </c>
      <c r="M329" s="40" t="s">
        <v>725</v>
      </c>
      <c r="N329" s="34" t="s">
        <v>1776</v>
      </c>
      <c r="O329" s="34" t="s">
        <v>265</v>
      </c>
    </row>
    <row r="330" spans="8:15" x14ac:dyDescent="0.25">
      <c r="H330" s="34" t="s">
        <v>1777</v>
      </c>
      <c r="K330" s="34" t="s">
        <v>1689</v>
      </c>
      <c r="M330" s="40" t="s">
        <v>733</v>
      </c>
      <c r="N330" s="34" t="s">
        <v>1778</v>
      </c>
      <c r="O330" s="34" t="s">
        <v>265</v>
      </c>
    </row>
    <row r="331" spans="8:15" x14ac:dyDescent="0.25">
      <c r="H331" s="34" t="s">
        <v>1779</v>
      </c>
      <c r="K331" s="34" t="s">
        <v>1780</v>
      </c>
      <c r="M331" s="40" t="s">
        <v>750</v>
      </c>
      <c r="N331" s="34" t="s">
        <v>1781</v>
      </c>
      <c r="O331" s="34" t="s">
        <v>265</v>
      </c>
    </row>
    <row r="332" spans="8:15" x14ac:dyDescent="0.25">
      <c r="H332" s="34" t="s">
        <v>1782</v>
      </c>
      <c r="K332" s="34" t="s">
        <v>1783</v>
      </c>
      <c r="M332" s="40" t="s">
        <v>151</v>
      </c>
      <c r="N332" s="34" t="s">
        <v>1784</v>
      </c>
      <c r="O332" s="34" t="s">
        <v>265</v>
      </c>
    </row>
    <row r="333" spans="8:15" x14ac:dyDescent="0.25">
      <c r="H333" s="34" t="s">
        <v>1785</v>
      </c>
      <c r="K333" s="34" t="s">
        <v>1786</v>
      </c>
      <c r="M333" s="40" t="s">
        <v>767</v>
      </c>
      <c r="N333" s="34" t="s">
        <v>1787</v>
      </c>
      <c r="O333" s="34" t="s">
        <v>265</v>
      </c>
    </row>
    <row r="334" spans="8:15" x14ac:dyDescent="0.25">
      <c r="H334" s="34" t="s">
        <v>1788</v>
      </c>
      <c r="K334" s="34" t="s">
        <v>1789</v>
      </c>
      <c r="M334" s="40" t="s">
        <v>775</v>
      </c>
      <c r="N334" s="34" t="s">
        <v>1790</v>
      </c>
      <c r="O334" s="34" t="s">
        <v>265</v>
      </c>
    </row>
    <row r="335" spans="8:15" x14ac:dyDescent="0.25">
      <c r="H335" s="34" t="s">
        <v>1791</v>
      </c>
      <c r="K335" s="34" t="s">
        <v>1792</v>
      </c>
      <c r="M335" s="40" t="s">
        <v>1793</v>
      </c>
      <c r="N335" s="34" t="s">
        <v>1794</v>
      </c>
      <c r="O335" s="34" t="s">
        <v>265</v>
      </c>
    </row>
    <row r="336" spans="8:15" x14ac:dyDescent="0.25">
      <c r="H336" s="34" t="s">
        <v>1795</v>
      </c>
      <c r="K336" s="34" t="s">
        <v>1796</v>
      </c>
      <c r="M336" s="40" t="s">
        <v>792</v>
      </c>
      <c r="N336" s="34" t="s">
        <v>1797</v>
      </c>
      <c r="O336" s="34" t="s">
        <v>265</v>
      </c>
    </row>
    <row r="337" spans="8:15" x14ac:dyDescent="0.25">
      <c r="H337" s="34" t="s">
        <v>1798</v>
      </c>
      <c r="K337" s="34" t="s">
        <v>1799</v>
      </c>
      <c r="M337" s="40" t="s">
        <v>1800</v>
      </c>
      <c r="N337" s="34" t="s">
        <v>1801</v>
      </c>
      <c r="O337" s="34" t="s">
        <v>265</v>
      </c>
    </row>
    <row r="338" spans="8:15" x14ac:dyDescent="0.25">
      <c r="H338" s="34" t="s">
        <v>1802</v>
      </c>
      <c r="K338" s="34" t="s">
        <v>1803</v>
      </c>
      <c r="M338" s="40" t="s">
        <v>808</v>
      </c>
      <c r="N338" s="34" t="s">
        <v>1804</v>
      </c>
      <c r="O338" s="34" t="s">
        <v>265</v>
      </c>
    </row>
    <row r="339" spans="8:15" x14ac:dyDescent="0.25">
      <c r="H339" s="34" t="s">
        <v>1805</v>
      </c>
      <c r="K339" s="34" t="s">
        <v>1806</v>
      </c>
      <c r="M339" s="40" t="s">
        <v>165</v>
      </c>
      <c r="N339" s="34" t="s">
        <v>1807</v>
      </c>
      <c r="O339" s="34" t="s">
        <v>265</v>
      </c>
    </row>
    <row r="340" spans="8:15" x14ac:dyDescent="0.25">
      <c r="H340" s="34" t="s">
        <v>1808</v>
      </c>
      <c r="K340" s="34" t="s">
        <v>1809</v>
      </c>
      <c r="M340" s="40" t="s">
        <v>824</v>
      </c>
      <c r="N340" s="34" t="s">
        <v>1810</v>
      </c>
      <c r="O340" s="34" t="s">
        <v>265</v>
      </c>
    </row>
    <row r="341" spans="8:15" x14ac:dyDescent="0.25">
      <c r="H341" s="34" t="s">
        <v>1811</v>
      </c>
      <c r="K341" s="34" t="s">
        <v>1812</v>
      </c>
      <c r="M341" s="40" t="s">
        <v>551</v>
      </c>
      <c r="N341" s="34" t="s">
        <v>1813</v>
      </c>
      <c r="O341" s="34" t="s">
        <v>265</v>
      </c>
    </row>
    <row r="342" spans="8:15" x14ac:dyDescent="0.25">
      <c r="H342" s="34" t="s">
        <v>1814</v>
      </c>
      <c r="K342" s="34" t="s">
        <v>1815</v>
      </c>
      <c r="M342" s="40" t="s">
        <v>842</v>
      </c>
      <c r="N342" s="34" t="s">
        <v>1816</v>
      </c>
      <c r="O342" s="34" t="s">
        <v>265</v>
      </c>
    </row>
    <row r="343" spans="8:15" x14ac:dyDescent="0.25">
      <c r="H343" s="34" t="s">
        <v>1817</v>
      </c>
      <c r="K343" s="34" t="s">
        <v>1818</v>
      </c>
      <c r="M343" s="40" t="s">
        <v>1819</v>
      </c>
      <c r="N343" s="34" t="s">
        <v>1820</v>
      </c>
      <c r="O343" s="34" t="s">
        <v>265</v>
      </c>
    </row>
    <row r="344" spans="8:15" x14ac:dyDescent="0.25">
      <c r="H344" s="34" t="s">
        <v>1821</v>
      </c>
      <c r="K344" s="34" t="s">
        <v>1822</v>
      </c>
      <c r="M344" s="40" t="s">
        <v>206</v>
      </c>
      <c r="N344" s="34" t="s">
        <v>1823</v>
      </c>
      <c r="O344" s="34" t="s">
        <v>265</v>
      </c>
    </row>
    <row r="345" spans="8:15" x14ac:dyDescent="0.25">
      <c r="H345" s="34" t="s">
        <v>1824</v>
      </c>
      <c r="K345" s="34" t="s">
        <v>1825</v>
      </c>
      <c r="M345" s="40" t="s">
        <v>866</v>
      </c>
      <c r="N345" s="34" t="s">
        <v>1826</v>
      </c>
      <c r="O345" s="34" t="s">
        <v>265</v>
      </c>
    </row>
    <row r="346" spans="8:15" x14ac:dyDescent="0.25">
      <c r="H346" s="34" t="s">
        <v>1827</v>
      </c>
      <c r="K346" s="34" t="s">
        <v>1828</v>
      </c>
      <c r="M346" s="40" t="s">
        <v>1829</v>
      </c>
      <c r="N346" s="34" t="s">
        <v>1830</v>
      </c>
      <c r="O346" s="34" t="s">
        <v>265</v>
      </c>
    </row>
    <row r="347" spans="8:15" x14ac:dyDescent="0.25">
      <c r="H347" s="34" t="s">
        <v>1831</v>
      </c>
      <c r="K347" s="34" t="s">
        <v>1832</v>
      </c>
      <c r="M347" s="40" t="s">
        <v>898</v>
      </c>
      <c r="N347" s="34" t="s">
        <v>1833</v>
      </c>
      <c r="O347" s="34" t="s">
        <v>265</v>
      </c>
    </row>
    <row r="348" spans="8:15" x14ac:dyDescent="0.25">
      <c r="H348" s="34" t="s">
        <v>1834</v>
      </c>
      <c r="K348" s="34" t="s">
        <v>1835</v>
      </c>
      <c r="M348" s="40" t="s">
        <v>905</v>
      </c>
      <c r="N348" s="34" t="s">
        <v>1836</v>
      </c>
      <c r="O348" s="34" t="s">
        <v>265</v>
      </c>
    </row>
    <row r="349" spans="8:15" x14ac:dyDescent="0.25">
      <c r="H349" s="34" t="s">
        <v>1837</v>
      </c>
      <c r="K349" s="34" t="s">
        <v>1838</v>
      </c>
      <c r="M349" s="40" t="s">
        <v>912</v>
      </c>
      <c r="N349" s="34" t="s">
        <v>1839</v>
      </c>
      <c r="O349" s="34" t="s">
        <v>265</v>
      </c>
    </row>
    <row r="350" spans="8:15" x14ac:dyDescent="0.25">
      <c r="H350" s="34" t="s">
        <v>1840</v>
      </c>
      <c r="K350" s="34" t="s">
        <v>1841</v>
      </c>
      <c r="M350" s="40" t="s">
        <v>213</v>
      </c>
      <c r="N350" s="34" t="s">
        <v>1842</v>
      </c>
      <c r="O350" s="34" t="s">
        <v>265</v>
      </c>
    </row>
    <row r="351" spans="8:15" x14ac:dyDescent="0.25">
      <c r="K351" s="34" t="s">
        <v>1843</v>
      </c>
      <c r="M351" s="40" t="s">
        <v>937</v>
      </c>
      <c r="N351" s="34" t="s">
        <v>1844</v>
      </c>
      <c r="O351" s="34" t="s">
        <v>265</v>
      </c>
    </row>
    <row r="352" spans="8:15" x14ac:dyDescent="0.25">
      <c r="K352" s="34" t="s">
        <v>1845</v>
      </c>
      <c r="M352" s="40" t="s">
        <v>945</v>
      </c>
      <c r="N352" s="34" t="s">
        <v>1846</v>
      </c>
      <c r="O352" s="34" t="s">
        <v>265</v>
      </c>
    </row>
    <row r="353" spans="11:15" x14ac:dyDescent="0.25">
      <c r="K353" s="34" t="s">
        <v>1692</v>
      </c>
      <c r="M353" s="40" t="s">
        <v>1847</v>
      </c>
      <c r="N353" s="34" t="s">
        <v>1848</v>
      </c>
      <c r="O353" s="34" t="s">
        <v>265</v>
      </c>
    </row>
    <row r="354" spans="11:15" x14ac:dyDescent="0.25">
      <c r="K354" s="34" t="s">
        <v>1849</v>
      </c>
      <c r="M354" s="40" t="s">
        <v>970</v>
      </c>
      <c r="N354" s="34" t="s">
        <v>1850</v>
      </c>
      <c r="O354" s="34" t="s">
        <v>265</v>
      </c>
    </row>
    <row r="355" spans="11:15" x14ac:dyDescent="0.25">
      <c r="K355" s="34" t="s">
        <v>1851</v>
      </c>
      <c r="M355" s="40" t="s">
        <v>1852</v>
      </c>
      <c r="N355" s="34" t="s">
        <v>1853</v>
      </c>
      <c r="O355" s="34" t="s">
        <v>265</v>
      </c>
    </row>
    <row r="356" spans="11:15" x14ac:dyDescent="0.25">
      <c r="K356" s="34" t="s">
        <v>1854</v>
      </c>
      <c r="M356" s="40" t="s">
        <v>987</v>
      </c>
      <c r="N356" s="34" t="s">
        <v>1855</v>
      </c>
      <c r="O356" s="34" t="s">
        <v>265</v>
      </c>
    </row>
    <row r="357" spans="11:15" x14ac:dyDescent="0.25">
      <c r="K357" s="34" t="s">
        <v>1856</v>
      </c>
      <c r="M357" s="40" t="s">
        <v>1011</v>
      </c>
      <c r="N357" s="34" t="s">
        <v>1857</v>
      </c>
      <c r="O357" s="34" t="s">
        <v>265</v>
      </c>
    </row>
    <row r="358" spans="11:15" x14ac:dyDescent="0.25">
      <c r="K358" s="34" t="s">
        <v>1858</v>
      </c>
      <c r="M358" s="40" t="s">
        <v>1859</v>
      </c>
      <c r="N358" s="34" t="s">
        <v>1860</v>
      </c>
      <c r="O358" s="34" t="s">
        <v>265</v>
      </c>
    </row>
    <row r="359" spans="11:15" x14ac:dyDescent="0.25">
      <c r="K359" s="34" t="s">
        <v>1861</v>
      </c>
      <c r="M359" s="40" t="s">
        <v>1028</v>
      </c>
      <c r="N359" s="34" t="s">
        <v>1862</v>
      </c>
      <c r="O359" s="34" t="s">
        <v>265</v>
      </c>
    </row>
    <row r="360" spans="11:15" x14ac:dyDescent="0.25">
      <c r="K360" s="34" t="s">
        <v>1863</v>
      </c>
      <c r="M360" s="40" t="s">
        <v>1035</v>
      </c>
      <c r="N360" s="34" t="s">
        <v>1864</v>
      </c>
      <c r="O360" s="34" t="s">
        <v>265</v>
      </c>
    </row>
    <row r="361" spans="11:15" x14ac:dyDescent="0.25">
      <c r="K361" s="34" t="s">
        <v>1696</v>
      </c>
      <c r="M361" s="40" t="s">
        <v>1043</v>
      </c>
      <c r="N361" s="34" t="s">
        <v>1865</v>
      </c>
      <c r="O361" s="34" t="s">
        <v>265</v>
      </c>
    </row>
    <row r="362" spans="11:15" x14ac:dyDescent="0.25">
      <c r="K362" s="34" t="s">
        <v>1866</v>
      </c>
      <c r="M362" s="40" t="s">
        <v>1052</v>
      </c>
      <c r="N362" s="34" t="s">
        <v>1867</v>
      </c>
      <c r="O362" s="34" t="s">
        <v>265</v>
      </c>
    </row>
    <row r="363" spans="11:15" x14ac:dyDescent="0.25">
      <c r="K363" s="34" t="s">
        <v>1699</v>
      </c>
      <c r="M363" s="40" t="s">
        <v>1058</v>
      </c>
      <c r="N363" s="34" t="s">
        <v>1868</v>
      </c>
      <c r="O363" s="34" t="s">
        <v>265</v>
      </c>
    </row>
    <row r="364" spans="11:15" x14ac:dyDescent="0.25">
      <c r="K364" s="34" t="s">
        <v>1869</v>
      </c>
      <c r="M364" s="40" t="s">
        <v>221</v>
      </c>
      <c r="N364" s="34" t="s">
        <v>1870</v>
      </c>
      <c r="O364" s="34" t="s">
        <v>265</v>
      </c>
    </row>
    <row r="365" spans="11:15" x14ac:dyDescent="0.25">
      <c r="K365" s="34" t="s">
        <v>1871</v>
      </c>
      <c r="M365" s="40" t="s">
        <v>1071</v>
      </c>
      <c r="N365" s="34" t="s">
        <v>1872</v>
      </c>
      <c r="O365" s="34" t="s">
        <v>265</v>
      </c>
    </row>
    <row r="366" spans="11:15" x14ac:dyDescent="0.25">
      <c r="K366" s="34" t="s">
        <v>1873</v>
      </c>
      <c r="M366" s="40" t="s">
        <v>1077</v>
      </c>
      <c r="N366" s="34" t="s">
        <v>1874</v>
      </c>
      <c r="O366" s="34" t="s">
        <v>265</v>
      </c>
    </row>
    <row r="367" spans="11:15" x14ac:dyDescent="0.25">
      <c r="K367" s="34" t="s">
        <v>1875</v>
      </c>
      <c r="M367" s="40" t="s">
        <v>1876</v>
      </c>
      <c r="N367" s="34" t="s">
        <v>1877</v>
      </c>
      <c r="O367" s="34" t="s">
        <v>265</v>
      </c>
    </row>
    <row r="368" spans="11:15" x14ac:dyDescent="0.25">
      <c r="K368" s="34" t="s">
        <v>1878</v>
      </c>
      <c r="M368" s="40" t="s">
        <v>1098</v>
      </c>
      <c r="N368" s="34" t="s">
        <v>1879</v>
      </c>
      <c r="O368" s="34" t="s">
        <v>265</v>
      </c>
    </row>
    <row r="369" spans="11:15" x14ac:dyDescent="0.25">
      <c r="K369" s="34" t="s">
        <v>1880</v>
      </c>
      <c r="M369" s="40" t="s">
        <v>1183</v>
      </c>
      <c r="N369" s="34" t="s">
        <v>1183</v>
      </c>
    </row>
    <row r="370" spans="11:15" x14ac:dyDescent="0.25">
      <c r="K370" s="34" t="s">
        <v>1881</v>
      </c>
      <c r="M370" s="40" t="s">
        <v>1882</v>
      </c>
    </row>
    <row r="371" spans="11:15" x14ac:dyDescent="0.25">
      <c r="K371" s="34" t="s">
        <v>1883</v>
      </c>
      <c r="M371" s="40" t="s">
        <v>1884</v>
      </c>
      <c r="N371" s="34" t="s">
        <v>1885</v>
      </c>
    </row>
    <row r="372" spans="11:15" x14ac:dyDescent="0.25">
      <c r="K372" s="34" t="s">
        <v>1702</v>
      </c>
      <c r="M372" s="40" t="s">
        <v>1886</v>
      </c>
      <c r="N372" s="34" t="s">
        <v>1887</v>
      </c>
      <c r="O372" s="34" t="s">
        <v>515</v>
      </c>
    </row>
    <row r="373" spans="11:15" x14ac:dyDescent="0.25">
      <c r="K373" s="34" t="s">
        <v>1702</v>
      </c>
      <c r="M373" s="40" t="s">
        <v>1888</v>
      </c>
      <c r="N373" s="34" t="s">
        <v>1889</v>
      </c>
      <c r="O373" s="34" t="s">
        <v>515</v>
      </c>
    </row>
    <row r="374" spans="11:15" x14ac:dyDescent="0.25">
      <c r="K374" s="34" t="s">
        <v>1890</v>
      </c>
      <c r="M374" s="40" t="s">
        <v>833</v>
      </c>
      <c r="N374" s="34" t="s">
        <v>1891</v>
      </c>
      <c r="O374" s="34" t="s">
        <v>515</v>
      </c>
    </row>
    <row r="375" spans="11:15" x14ac:dyDescent="0.25">
      <c r="K375" s="34" t="s">
        <v>1892</v>
      </c>
      <c r="M375" s="40" t="s">
        <v>881</v>
      </c>
      <c r="N375" s="34" t="s">
        <v>1893</v>
      </c>
      <c r="O375" s="34" t="s">
        <v>515</v>
      </c>
    </row>
    <row r="376" spans="11:15" x14ac:dyDescent="0.25">
      <c r="K376" s="34" t="s">
        <v>1705</v>
      </c>
      <c r="M376" s="40" t="s">
        <v>978</v>
      </c>
      <c r="N376" s="34" t="s">
        <v>1894</v>
      </c>
      <c r="O376" s="34" t="s">
        <v>515</v>
      </c>
    </row>
    <row r="377" spans="11:15" x14ac:dyDescent="0.25">
      <c r="K377" s="34" t="s">
        <v>1708</v>
      </c>
      <c r="M377" s="40" t="s">
        <v>1027</v>
      </c>
      <c r="N377" s="34" t="s">
        <v>1895</v>
      </c>
      <c r="O377" s="34" t="s">
        <v>515</v>
      </c>
    </row>
    <row r="378" spans="11:15" x14ac:dyDescent="0.25">
      <c r="K378" s="34" t="s">
        <v>1896</v>
      </c>
      <c r="M378" s="40" t="s">
        <v>220</v>
      </c>
      <c r="N378" s="34" t="s">
        <v>1897</v>
      </c>
      <c r="O378" s="34" t="s">
        <v>515</v>
      </c>
    </row>
    <row r="379" spans="11:15" x14ac:dyDescent="0.25">
      <c r="K379" s="34" t="s">
        <v>1898</v>
      </c>
      <c r="M379" s="40" t="s">
        <v>1108</v>
      </c>
      <c r="N379" s="34" t="s">
        <v>1899</v>
      </c>
      <c r="O379" s="34" t="s">
        <v>515</v>
      </c>
    </row>
    <row r="380" spans="11:15" x14ac:dyDescent="0.25">
      <c r="K380" s="34" t="s">
        <v>1711</v>
      </c>
      <c r="M380" s="40" t="s">
        <v>1184</v>
      </c>
      <c r="N380" s="34" t="s">
        <v>1900</v>
      </c>
      <c r="O380" s="34" t="s">
        <v>515</v>
      </c>
    </row>
    <row r="381" spans="11:15" x14ac:dyDescent="0.25">
      <c r="K381" s="34" t="s">
        <v>1901</v>
      </c>
      <c r="M381" s="40" t="s">
        <v>1231</v>
      </c>
      <c r="N381" s="34" t="s">
        <v>1902</v>
      </c>
      <c r="O381" s="34" t="s">
        <v>515</v>
      </c>
    </row>
    <row r="382" spans="11:15" x14ac:dyDescent="0.25">
      <c r="K382" s="34" t="s">
        <v>1903</v>
      </c>
      <c r="M382" s="40" t="s">
        <v>1277</v>
      </c>
      <c r="N382" s="34" t="s">
        <v>1904</v>
      </c>
      <c r="O382" s="34" t="s">
        <v>515</v>
      </c>
    </row>
    <row r="383" spans="11:15" x14ac:dyDescent="0.25">
      <c r="K383" s="34" t="s">
        <v>1905</v>
      </c>
      <c r="M383" s="40" t="s">
        <v>1286</v>
      </c>
      <c r="N383" s="34" t="s">
        <v>1906</v>
      </c>
      <c r="O383" s="34" t="s">
        <v>515</v>
      </c>
    </row>
    <row r="384" spans="11:15" x14ac:dyDescent="0.25">
      <c r="K384" s="34" t="s">
        <v>1714</v>
      </c>
      <c r="M384" s="40" t="s">
        <v>238</v>
      </c>
      <c r="N384" s="34" t="s">
        <v>1907</v>
      </c>
      <c r="O384" s="34" t="s">
        <v>515</v>
      </c>
    </row>
    <row r="385" spans="11:15" x14ac:dyDescent="0.25">
      <c r="K385" s="34" t="s">
        <v>1908</v>
      </c>
      <c r="M385" s="40" t="s">
        <v>1428</v>
      </c>
      <c r="N385" s="34" t="s">
        <v>1909</v>
      </c>
      <c r="O385" s="34" t="s">
        <v>515</v>
      </c>
    </row>
    <row r="386" spans="11:15" x14ac:dyDescent="0.25">
      <c r="K386" s="34" t="s">
        <v>1717</v>
      </c>
      <c r="M386" s="40" t="s">
        <v>1442</v>
      </c>
      <c r="N386" s="34" t="s">
        <v>1910</v>
      </c>
      <c r="O386" s="34" t="s">
        <v>515</v>
      </c>
    </row>
    <row r="387" spans="11:15" x14ac:dyDescent="0.25">
      <c r="K387" s="34" t="s">
        <v>1911</v>
      </c>
      <c r="M387" s="40" t="s">
        <v>1486</v>
      </c>
      <c r="N387" s="34" t="s">
        <v>1912</v>
      </c>
      <c r="O387" s="34" t="s">
        <v>515</v>
      </c>
    </row>
    <row r="388" spans="11:15" x14ac:dyDescent="0.25">
      <c r="K388" s="34" t="s">
        <v>1913</v>
      </c>
      <c r="M388" s="40" t="s">
        <v>1183</v>
      </c>
      <c r="N388" s="34" t="s">
        <v>1183</v>
      </c>
    </row>
    <row r="389" spans="11:15" x14ac:dyDescent="0.25">
      <c r="K389" s="34" t="s">
        <v>1914</v>
      </c>
      <c r="M389" s="40" t="s">
        <v>1915</v>
      </c>
    </row>
    <row r="390" spans="11:15" x14ac:dyDescent="0.25">
      <c r="K390" s="34" t="s">
        <v>1916</v>
      </c>
      <c r="M390" s="40" t="s">
        <v>350</v>
      </c>
      <c r="N390" s="34" t="s">
        <v>1917</v>
      </c>
    </row>
    <row r="391" spans="11:15" x14ac:dyDescent="0.25">
      <c r="K391" s="34" t="s">
        <v>1918</v>
      </c>
      <c r="M391" s="40" t="s">
        <v>1919</v>
      </c>
      <c r="N391" s="34" t="s">
        <v>1920</v>
      </c>
      <c r="O391" s="34" t="s">
        <v>203</v>
      </c>
    </row>
    <row r="392" spans="11:15" x14ac:dyDescent="0.25">
      <c r="K392" s="34" t="s">
        <v>1921</v>
      </c>
      <c r="M392" s="40" t="s">
        <v>371</v>
      </c>
      <c r="N392" s="34" t="s">
        <v>1922</v>
      </c>
      <c r="O392" s="34" t="s">
        <v>203</v>
      </c>
    </row>
    <row r="393" spans="11:15" x14ac:dyDescent="0.25">
      <c r="K393" s="34" t="s">
        <v>1923</v>
      </c>
      <c r="M393" s="40" t="s">
        <v>1924</v>
      </c>
      <c r="N393" s="34" t="s">
        <v>1925</v>
      </c>
      <c r="O393" s="34" t="s">
        <v>203</v>
      </c>
    </row>
    <row r="394" spans="11:15" x14ac:dyDescent="0.25">
      <c r="K394" s="34" t="s">
        <v>1926</v>
      </c>
      <c r="M394" s="40" t="s">
        <v>389</v>
      </c>
      <c r="N394" s="34" t="s">
        <v>1927</v>
      </c>
      <c r="O394" s="34" t="s">
        <v>203</v>
      </c>
    </row>
    <row r="395" spans="11:15" x14ac:dyDescent="0.25">
      <c r="K395" s="34" t="s">
        <v>1928</v>
      </c>
      <c r="M395" s="40" t="s">
        <v>400</v>
      </c>
      <c r="N395" s="34" t="s">
        <v>1929</v>
      </c>
      <c r="O395" s="34" t="s">
        <v>203</v>
      </c>
    </row>
    <row r="396" spans="11:15" x14ac:dyDescent="0.25">
      <c r="K396" s="34" t="s">
        <v>1930</v>
      </c>
      <c r="M396" s="40" t="s">
        <v>88</v>
      </c>
      <c r="N396" s="34" t="s">
        <v>1931</v>
      </c>
      <c r="O396" s="34" t="s">
        <v>203</v>
      </c>
    </row>
    <row r="397" spans="11:15" x14ac:dyDescent="0.25">
      <c r="K397" s="34" t="s">
        <v>1932</v>
      </c>
      <c r="M397" s="40" t="s">
        <v>103</v>
      </c>
      <c r="N397" s="34" t="s">
        <v>1933</v>
      </c>
      <c r="O397" s="34" t="s">
        <v>203</v>
      </c>
    </row>
    <row r="398" spans="11:15" x14ac:dyDescent="0.25">
      <c r="K398" s="34" t="s">
        <v>1934</v>
      </c>
      <c r="M398" s="40" t="s">
        <v>426</v>
      </c>
      <c r="N398" s="34" t="s">
        <v>1935</v>
      </c>
      <c r="O398" s="34" t="s">
        <v>203</v>
      </c>
    </row>
    <row r="399" spans="11:15" x14ac:dyDescent="0.25">
      <c r="K399" s="34" t="s">
        <v>1720</v>
      </c>
      <c r="M399" s="40" t="s">
        <v>435</v>
      </c>
      <c r="N399" s="34" t="s">
        <v>1936</v>
      </c>
      <c r="O399" s="34" t="s">
        <v>203</v>
      </c>
    </row>
    <row r="400" spans="11:15" x14ac:dyDescent="0.25">
      <c r="K400" s="34" t="s">
        <v>1937</v>
      </c>
      <c r="M400" s="40" t="s">
        <v>446</v>
      </c>
      <c r="N400" s="34" t="s">
        <v>1938</v>
      </c>
      <c r="O400" s="34" t="s">
        <v>203</v>
      </c>
    </row>
    <row r="401" spans="11:15" x14ac:dyDescent="0.25">
      <c r="K401" s="34" t="s">
        <v>1939</v>
      </c>
      <c r="M401" s="40" t="s">
        <v>115</v>
      </c>
      <c r="N401" s="34" t="s">
        <v>1940</v>
      </c>
      <c r="O401" s="34" t="s">
        <v>203</v>
      </c>
    </row>
    <row r="402" spans="11:15" x14ac:dyDescent="0.25">
      <c r="K402" s="34" t="s">
        <v>1941</v>
      </c>
      <c r="M402" s="40" t="s">
        <v>464</v>
      </c>
      <c r="N402" s="34" t="s">
        <v>1942</v>
      </c>
      <c r="O402" s="34" t="s">
        <v>203</v>
      </c>
    </row>
    <row r="403" spans="11:15" x14ac:dyDescent="0.25">
      <c r="K403" s="34" t="s">
        <v>1943</v>
      </c>
      <c r="M403" s="40" t="s">
        <v>473</v>
      </c>
      <c r="N403" s="34" t="s">
        <v>1944</v>
      </c>
      <c r="O403" s="34" t="s">
        <v>203</v>
      </c>
    </row>
    <row r="404" spans="11:15" x14ac:dyDescent="0.25">
      <c r="K404" s="34" t="s">
        <v>1945</v>
      </c>
      <c r="M404" s="40" t="s">
        <v>481</v>
      </c>
      <c r="N404" s="34" t="s">
        <v>1946</v>
      </c>
      <c r="O404" s="34" t="s">
        <v>203</v>
      </c>
    </row>
    <row r="405" spans="11:15" x14ac:dyDescent="0.25">
      <c r="K405" s="34" t="s">
        <v>1947</v>
      </c>
      <c r="M405" s="40" t="s">
        <v>129</v>
      </c>
      <c r="N405" s="34" t="s">
        <v>1948</v>
      </c>
      <c r="O405" s="34" t="s">
        <v>203</v>
      </c>
    </row>
    <row r="406" spans="11:15" x14ac:dyDescent="0.25">
      <c r="K406" s="34" t="s">
        <v>1949</v>
      </c>
      <c r="M406" s="40" t="s">
        <v>499</v>
      </c>
      <c r="N406" s="34" t="s">
        <v>1950</v>
      </c>
      <c r="O406" s="34" t="s">
        <v>203</v>
      </c>
    </row>
    <row r="407" spans="11:15" x14ac:dyDescent="0.25">
      <c r="K407" s="34" t="s">
        <v>1951</v>
      </c>
      <c r="M407" s="40" t="s">
        <v>510</v>
      </c>
      <c r="N407" s="34" t="s">
        <v>1952</v>
      </c>
      <c r="O407" s="34" t="s">
        <v>203</v>
      </c>
    </row>
    <row r="408" spans="11:15" x14ac:dyDescent="0.25">
      <c r="K408" s="34" t="s">
        <v>1953</v>
      </c>
      <c r="M408" s="40" t="s">
        <v>520</v>
      </c>
      <c r="N408" s="34" t="s">
        <v>1954</v>
      </c>
      <c r="O408" s="34" t="s">
        <v>203</v>
      </c>
    </row>
    <row r="409" spans="11:15" x14ac:dyDescent="0.25">
      <c r="K409" s="34" t="s">
        <v>1955</v>
      </c>
      <c r="M409" s="40" t="s">
        <v>530</v>
      </c>
      <c r="N409" s="34" t="s">
        <v>1956</v>
      </c>
      <c r="O409" s="34" t="s">
        <v>203</v>
      </c>
    </row>
    <row r="410" spans="11:15" x14ac:dyDescent="0.25">
      <c r="K410" s="34" t="s">
        <v>1957</v>
      </c>
      <c r="M410" s="40" t="s">
        <v>537</v>
      </c>
      <c r="N410" s="34" t="s">
        <v>1958</v>
      </c>
      <c r="O410" s="34" t="s">
        <v>203</v>
      </c>
    </row>
    <row r="411" spans="11:15" x14ac:dyDescent="0.25">
      <c r="K411" s="34" t="s">
        <v>1959</v>
      </c>
      <c r="M411" s="40" t="s">
        <v>1960</v>
      </c>
      <c r="N411" s="34" t="s">
        <v>1961</v>
      </c>
      <c r="O411" s="34" t="s">
        <v>203</v>
      </c>
    </row>
    <row r="412" spans="11:15" x14ac:dyDescent="0.25">
      <c r="K412" s="34" t="s">
        <v>1962</v>
      </c>
      <c r="M412" s="40" t="s">
        <v>556</v>
      </c>
      <c r="N412" s="34" t="s">
        <v>1963</v>
      </c>
      <c r="O412" s="34" t="s">
        <v>203</v>
      </c>
    </row>
    <row r="413" spans="11:15" x14ac:dyDescent="0.25">
      <c r="K413" s="34" t="s">
        <v>1722</v>
      </c>
      <c r="M413" s="40" t="s">
        <v>567</v>
      </c>
      <c r="N413" s="34" t="s">
        <v>1964</v>
      </c>
      <c r="O413" s="34" t="s">
        <v>203</v>
      </c>
    </row>
    <row r="414" spans="11:15" x14ac:dyDescent="0.25">
      <c r="K414" s="34" t="s">
        <v>1965</v>
      </c>
      <c r="M414" s="40" t="s">
        <v>1966</v>
      </c>
      <c r="N414" s="34" t="s">
        <v>1967</v>
      </c>
      <c r="O414" s="34" t="s">
        <v>203</v>
      </c>
    </row>
    <row r="415" spans="11:15" x14ac:dyDescent="0.25">
      <c r="K415" s="34" t="s">
        <v>1968</v>
      </c>
      <c r="M415" s="40" t="s">
        <v>584</v>
      </c>
      <c r="N415" s="34" t="s">
        <v>1969</v>
      </c>
      <c r="O415" s="34" t="s">
        <v>203</v>
      </c>
    </row>
    <row r="416" spans="11:15" x14ac:dyDescent="0.25">
      <c r="K416" s="34" t="s">
        <v>1970</v>
      </c>
      <c r="M416" s="40" t="s">
        <v>1971</v>
      </c>
      <c r="N416" s="34" t="s">
        <v>1969</v>
      </c>
      <c r="O416" s="34" t="s">
        <v>203</v>
      </c>
    </row>
    <row r="417" spans="11:15" x14ac:dyDescent="0.25">
      <c r="K417" s="34" t="s">
        <v>1725</v>
      </c>
      <c r="M417" s="40" t="s">
        <v>167</v>
      </c>
      <c r="N417" s="34" t="s">
        <v>1972</v>
      </c>
      <c r="O417" s="34" t="s">
        <v>203</v>
      </c>
    </row>
    <row r="418" spans="11:15" x14ac:dyDescent="0.25">
      <c r="K418" s="34" t="s">
        <v>1727</v>
      </c>
      <c r="M418" s="40" t="s">
        <v>1973</v>
      </c>
      <c r="N418" s="34" t="s">
        <v>1974</v>
      </c>
      <c r="O418" s="34" t="s">
        <v>203</v>
      </c>
    </row>
    <row r="419" spans="11:15" x14ac:dyDescent="0.25">
      <c r="K419" s="34" t="s">
        <v>1975</v>
      </c>
      <c r="M419" s="40" t="s">
        <v>1976</v>
      </c>
      <c r="N419" s="34" t="s">
        <v>1977</v>
      </c>
      <c r="O419" s="34" t="s">
        <v>203</v>
      </c>
    </row>
    <row r="420" spans="11:15" x14ac:dyDescent="0.25">
      <c r="K420" s="34" t="s">
        <v>1978</v>
      </c>
      <c r="M420" s="40" t="s">
        <v>618</v>
      </c>
      <c r="N420" s="34" t="s">
        <v>1979</v>
      </c>
      <c r="O420" s="34" t="s">
        <v>203</v>
      </c>
    </row>
    <row r="421" spans="11:15" x14ac:dyDescent="0.25">
      <c r="K421" s="34" t="s">
        <v>1980</v>
      </c>
      <c r="M421" s="40" t="s">
        <v>627</v>
      </c>
      <c r="N421" s="34" t="s">
        <v>1981</v>
      </c>
      <c r="O421" s="34" t="s">
        <v>203</v>
      </c>
    </row>
    <row r="422" spans="11:15" x14ac:dyDescent="0.25">
      <c r="K422" s="34" t="s">
        <v>1982</v>
      </c>
      <c r="M422" s="40" t="s">
        <v>636</v>
      </c>
      <c r="N422" s="34" t="s">
        <v>1983</v>
      </c>
      <c r="O422" s="34" t="s">
        <v>203</v>
      </c>
    </row>
    <row r="423" spans="11:15" x14ac:dyDescent="0.25">
      <c r="K423" s="34" t="s">
        <v>1984</v>
      </c>
      <c r="M423" s="40" t="s">
        <v>1985</v>
      </c>
      <c r="N423" s="34" t="s">
        <v>1986</v>
      </c>
      <c r="O423" s="34" t="s">
        <v>203</v>
      </c>
    </row>
    <row r="424" spans="11:15" x14ac:dyDescent="0.25">
      <c r="K424" s="34" t="s">
        <v>1987</v>
      </c>
      <c r="M424" s="40" t="s">
        <v>656</v>
      </c>
      <c r="N424" s="34" t="s">
        <v>1988</v>
      </c>
      <c r="O424" s="34" t="s">
        <v>203</v>
      </c>
    </row>
    <row r="425" spans="11:15" x14ac:dyDescent="0.25">
      <c r="K425" s="34" t="s">
        <v>1989</v>
      </c>
      <c r="M425" s="40" t="s">
        <v>664</v>
      </c>
      <c r="N425" s="34" t="s">
        <v>1990</v>
      </c>
      <c r="O425" s="34" t="s">
        <v>203</v>
      </c>
    </row>
    <row r="426" spans="11:15" x14ac:dyDescent="0.25">
      <c r="K426" s="34" t="s">
        <v>1991</v>
      </c>
      <c r="M426" s="40" t="s">
        <v>675</v>
      </c>
      <c r="N426" s="34" t="s">
        <v>1992</v>
      </c>
      <c r="O426" s="34" t="s">
        <v>203</v>
      </c>
    </row>
    <row r="427" spans="11:15" x14ac:dyDescent="0.25">
      <c r="K427" s="34" t="s">
        <v>1993</v>
      </c>
      <c r="M427" s="40" t="s">
        <v>684</v>
      </c>
      <c r="N427" s="34" t="s">
        <v>1994</v>
      </c>
      <c r="O427" s="34" t="s">
        <v>203</v>
      </c>
    </row>
    <row r="428" spans="11:15" x14ac:dyDescent="0.25">
      <c r="K428" s="34" t="s">
        <v>1995</v>
      </c>
      <c r="M428" s="40" t="s">
        <v>693</v>
      </c>
      <c r="N428" s="34" t="s">
        <v>1996</v>
      </c>
      <c r="O428" s="34" t="s">
        <v>203</v>
      </c>
    </row>
    <row r="429" spans="11:15" x14ac:dyDescent="0.25">
      <c r="K429" s="34" t="s">
        <v>1997</v>
      </c>
      <c r="M429" s="40" t="s">
        <v>188</v>
      </c>
      <c r="N429" s="34" t="s">
        <v>1998</v>
      </c>
      <c r="O429" s="34" t="s">
        <v>203</v>
      </c>
    </row>
    <row r="430" spans="11:15" x14ac:dyDescent="0.25">
      <c r="K430" s="34" t="s">
        <v>1999</v>
      </c>
      <c r="M430" s="40" t="s">
        <v>711</v>
      </c>
      <c r="N430" s="34" t="s">
        <v>2000</v>
      </c>
      <c r="O430" s="34" t="s">
        <v>203</v>
      </c>
    </row>
    <row r="431" spans="11:15" x14ac:dyDescent="0.25">
      <c r="K431" s="34" t="s">
        <v>2001</v>
      </c>
      <c r="M431" s="40" t="s">
        <v>197</v>
      </c>
      <c r="N431" s="34" t="s">
        <v>2002</v>
      </c>
      <c r="O431" s="34" t="s">
        <v>203</v>
      </c>
    </row>
    <row r="432" spans="11:15" x14ac:dyDescent="0.25">
      <c r="K432" s="34" t="s">
        <v>2003</v>
      </c>
      <c r="M432" s="40" t="s">
        <v>2004</v>
      </c>
      <c r="N432" s="34" t="s">
        <v>2005</v>
      </c>
      <c r="O432" s="34" t="s">
        <v>203</v>
      </c>
    </row>
    <row r="433" spans="11:15" x14ac:dyDescent="0.25">
      <c r="K433" s="34" t="s">
        <v>2006</v>
      </c>
      <c r="M433" s="40" t="s">
        <v>744</v>
      </c>
      <c r="N433" s="34" t="s">
        <v>2007</v>
      </c>
      <c r="O433" s="34" t="s">
        <v>203</v>
      </c>
    </row>
    <row r="434" spans="11:15" x14ac:dyDescent="0.25">
      <c r="K434" s="34" t="s">
        <v>2008</v>
      </c>
      <c r="M434" s="40" t="s">
        <v>753</v>
      </c>
      <c r="N434" s="34" t="s">
        <v>2009</v>
      </c>
      <c r="O434" s="34" t="s">
        <v>203</v>
      </c>
    </row>
    <row r="435" spans="11:15" x14ac:dyDescent="0.25">
      <c r="K435" s="34" t="s">
        <v>2010</v>
      </c>
      <c r="M435" s="40" t="s">
        <v>215</v>
      </c>
      <c r="N435" s="34" t="s">
        <v>2011</v>
      </c>
      <c r="O435" s="34" t="s">
        <v>203</v>
      </c>
    </row>
    <row r="436" spans="11:15" x14ac:dyDescent="0.25">
      <c r="K436" s="34" t="s">
        <v>2012</v>
      </c>
      <c r="M436" s="40" t="s">
        <v>2013</v>
      </c>
      <c r="N436" s="34" t="s">
        <v>2014</v>
      </c>
      <c r="O436" s="34" t="s">
        <v>203</v>
      </c>
    </row>
    <row r="437" spans="11:15" x14ac:dyDescent="0.25">
      <c r="K437" s="34" t="s">
        <v>2015</v>
      </c>
      <c r="M437" s="40" t="s">
        <v>2016</v>
      </c>
      <c r="N437" s="34" t="s">
        <v>2017</v>
      </c>
      <c r="O437" s="34" t="s">
        <v>203</v>
      </c>
    </row>
    <row r="438" spans="11:15" x14ac:dyDescent="0.25">
      <c r="K438" s="34" t="s">
        <v>2018</v>
      </c>
      <c r="M438" s="40" t="s">
        <v>2019</v>
      </c>
      <c r="N438" s="34" t="s">
        <v>2020</v>
      </c>
      <c r="O438" s="34" t="s">
        <v>203</v>
      </c>
    </row>
    <row r="439" spans="11:15" x14ac:dyDescent="0.25">
      <c r="K439" s="34" t="s">
        <v>2021</v>
      </c>
      <c r="M439" s="40" t="s">
        <v>222</v>
      </c>
      <c r="N439" s="34" t="s">
        <v>2022</v>
      </c>
      <c r="O439" s="34" t="s">
        <v>203</v>
      </c>
    </row>
    <row r="440" spans="11:15" x14ac:dyDescent="0.25">
      <c r="K440" s="34" t="s">
        <v>2023</v>
      </c>
      <c r="M440" s="40" t="s">
        <v>802</v>
      </c>
      <c r="N440" s="34" t="s">
        <v>2024</v>
      </c>
      <c r="O440" s="34" t="s">
        <v>203</v>
      </c>
    </row>
    <row r="441" spans="11:15" x14ac:dyDescent="0.25">
      <c r="K441" s="34" t="s">
        <v>2025</v>
      </c>
      <c r="M441" s="40" t="s">
        <v>811</v>
      </c>
      <c r="N441" s="34" t="s">
        <v>2026</v>
      </c>
      <c r="O441" s="34" t="s">
        <v>203</v>
      </c>
    </row>
    <row r="442" spans="11:15" x14ac:dyDescent="0.25">
      <c r="K442" s="34" t="s">
        <v>2027</v>
      </c>
      <c r="M442" s="40" t="s">
        <v>819</v>
      </c>
      <c r="N442" s="34" t="s">
        <v>2028</v>
      </c>
      <c r="O442" s="34" t="s">
        <v>203</v>
      </c>
    </row>
    <row r="443" spans="11:15" x14ac:dyDescent="0.25">
      <c r="K443" s="34" t="s">
        <v>2029</v>
      </c>
      <c r="M443" s="40" t="s">
        <v>2030</v>
      </c>
      <c r="N443" s="34" t="s">
        <v>2031</v>
      </c>
      <c r="O443" s="34" t="s">
        <v>203</v>
      </c>
    </row>
    <row r="444" spans="11:15" x14ac:dyDescent="0.25">
      <c r="K444" s="34" t="s">
        <v>2032</v>
      </c>
      <c r="M444" s="40" t="s">
        <v>2033</v>
      </c>
      <c r="N444" s="34" t="s">
        <v>2034</v>
      </c>
      <c r="O444" s="34" t="s">
        <v>203</v>
      </c>
    </row>
    <row r="445" spans="11:15" x14ac:dyDescent="0.25">
      <c r="K445" s="34" t="s">
        <v>2035</v>
      </c>
      <c r="M445" s="40" t="s">
        <v>836</v>
      </c>
      <c r="N445" s="34" t="s">
        <v>2036</v>
      </c>
      <c r="O445" s="34" t="s">
        <v>203</v>
      </c>
    </row>
    <row r="446" spans="11:15" x14ac:dyDescent="0.25">
      <c r="K446" s="34" t="s">
        <v>2037</v>
      </c>
      <c r="M446" s="40" t="s">
        <v>2038</v>
      </c>
      <c r="N446" s="34" t="s">
        <v>1988</v>
      </c>
      <c r="O446" s="34" t="s">
        <v>203</v>
      </c>
    </row>
    <row r="447" spans="11:15" x14ac:dyDescent="0.25">
      <c r="K447" s="34" t="s">
        <v>1730</v>
      </c>
      <c r="M447" s="40" t="s">
        <v>231</v>
      </c>
      <c r="N447" s="34" t="s">
        <v>2039</v>
      </c>
      <c r="O447" s="34" t="s">
        <v>203</v>
      </c>
    </row>
    <row r="448" spans="11:15" x14ac:dyDescent="0.25">
      <c r="K448" s="34" t="s">
        <v>1733</v>
      </c>
      <c r="M448" s="40" t="s">
        <v>1183</v>
      </c>
      <c r="N448" s="34" t="s">
        <v>1183</v>
      </c>
    </row>
    <row r="449" spans="11:15" x14ac:dyDescent="0.25">
      <c r="K449" s="34" t="s">
        <v>1736</v>
      </c>
      <c r="M449" s="40" t="s">
        <v>2040</v>
      </c>
    </row>
    <row r="450" spans="11:15" x14ac:dyDescent="0.25">
      <c r="K450" s="34" t="s">
        <v>2041</v>
      </c>
      <c r="M450" s="40" t="s">
        <v>2042</v>
      </c>
      <c r="N450" s="34" t="s">
        <v>2043</v>
      </c>
    </row>
    <row r="451" spans="11:15" x14ac:dyDescent="0.25">
      <c r="K451" s="34" t="s">
        <v>1739</v>
      </c>
      <c r="M451" s="40" t="s">
        <v>358</v>
      </c>
      <c r="N451" s="34" t="s">
        <v>2044</v>
      </c>
      <c r="O451" s="34" t="s">
        <v>259</v>
      </c>
    </row>
    <row r="452" spans="11:15" x14ac:dyDescent="0.25">
      <c r="K452" s="34" t="s">
        <v>2045</v>
      </c>
      <c r="M452" s="40" t="s">
        <v>2046</v>
      </c>
      <c r="N452" s="34" t="s">
        <v>2047</v>
      </c>
      <c r="O452" s="34" t="s">
        <v>259</v>
      </c>
    </row>
    <row r="453" spans="11:15" x14ac:dyDescent="0.25">
      <c r="K453" s="34" t="s">
        <v>1741</v>
      </c>
      <c r="M453" s="40" t="s">
        <v>517</v>
      </c>
      <c r="N453" s="34" t="s">
        <v>2048</v>
      </c>
      <c r="O453" s="34" t="s">
        <v>259</v>
      </c>
    </row>
    <row r="454" spans="11:15" x14ac:dyDescent="0.25">
      <c r="K454" s="34" t="s">
        <v>2049</v>
      </c>
      <c r="M454" s="40" t="s">
        <v>543</v>
      </c>
      <c r="N454" s="34" t="s">
        <v>2050</v>
      </c>
      <c r="O454" s="34" t="s">
        <v>259</v>
      </c>
    </row>
    <row r="455" spans="11:15" x14ac:dyDescent="0.25">
      <c r="K455" s="34" t="s">
        <v>2051</v>
      </c>
      <c r="M455" s="40" t="s">
        <v>2052</v>
      </c>
      <c r="N455" s="34" t="s">
        <v>2053</v>
      </c>
      <c r="O455" s="34" t="s">
        <v>259</v>
      </c>
    </row>
    <row r="456" spans="11:15" x14ac:dyDescent="0.25">
      <c r="K456" s="34" t="s">
        <v>2054</v>
      </c>
      <c r="M456" s="40" t="s">
        <v>100</v>
      </c>
      <c r="N456" s="34" t="s">
        <v>2055</v>
      </c>
      <c r="O456" s="34" t="s">
        <v>259</v>
      </c>
    </row>
    <row r="457" spans="11:15" x14ac:dyDescent="0.25">
      <c r="K457" s="34" t="s">
        <v>2056</v>
      </c>
      <c r="M457" s="40" t="s">
        <v>2057</v>
      </c>
      <c r="N457" s="34" t="s">
        <v>2058</v>
      </c>
      <c r="O457" s="34" t="s">
        <v>259</v>
      </c>
    </row>
    <row r="458" spans="11:15" x14ac:dyDescent="0.25">
      <c r="K458" s="34" t="s">
        <v>2059</v>
      </c>
      <c r="M458" s="40" t="s">
        <v>742</v>
      </c>
      <c r="N458" s="34" t="s">
        <v>2060</v>
      </c>
      <c r="O458" s="34" t="s">
        <v>259</v>
      </c>
    </row>
    <row r="459" spans="11:15" x14ac:dyDescent="0.25">
      <c r="K459" s="34" t="s">
        <v>2061</v>
      </c>
      <c r="M459" s="40" t="s">
        <v>2062</v>
      </c>
      <c r="N459" s="34" t="s">
        <v>2063</v>
      </c>
      <c r="O459" s="34" t="s">
        <v>259</v>
      </c>
    </row>
    <row r="460" spans="11:15" x14ac:dyDescent="0.25">
      <c r="K460" s="34" t="s">
        <v>2064</v>
      </c>
      <c r="M460" s="40" t="s">
        <v>891</v>
      </c>
      <c r="N460" s="34" t="s">
        <v>2065</v>
      </c>
      <c r="O460" s="34" t="s">
        <v>259</v>
      </c>
    </row>
    <row r="461" spans="11:15" x14ac:dyDescent="0.25">
      <c r="K461" s="34" t="s">
        <v>2066</v>
      </c>
      <c r="M461" s="40" t="s">
        <v>2067</v>
      </c>
      <c r="N461" s="34" t="s">
        <v>2068</v>
      </c>
      <c r="O461" s="34" t="s">
        <v>259</v>
      </c>
    </row>
    <row r="462" spans="11:15" x14ac:dyDescent="0.25">
      <c r="K462" s="34" t="s">
        <v>2069</v>
      </c>
      <c r="M462" s="40" t="s">
        <v>962</v>
      </c>
      <c r="N462" s="34" t="s">
        <v>2070</v>
      </c>
      <c r="O462" s="34" t="s">
        <v>259</v>
      </c>
    </row>
    <row r="463" spans="11:15" x14ac:dyDescent="0.25">
      <c r="K463" s="34" t="s">
        <v>2071</v>
      </c>
      <c r="M463" s="40" t="s">
        <v>995</v>
      </c>
      <c r="N463" s="34" t="s">
        <v>2072</v>
      </c>
      <c r="O463" s="34" t="s">
        <v>259</v>
      </c>
    </row>
    <row r="464" spans="11:15" x14ac:dyDescent="0.25">
      <c r="K464" s="34" t="s">
        <v>2073</v>
      </c>
      <c r="M464" s="40" t="s">
        <v>2074</v>
      </c>
      <c r="N464" s="34" t="s">
        <v>2075</v>
      </c>
      <c r="O464" s="34" t="s">
        <v>259</v>
      </c>
    </row>
    <row r="465" spans="11:15" x14ac:dyDescent="0.25">
      <c r="K465" s="34" t="s">
        <v>2076</v>
      </c>
      <c r="M465" s="40" t="s">
        <v>2077</v>
      </c>
      <c r="N465" s="34" t="s">
        <v>2078</v>
      </c>
      <c r="O465" s="34" t="s">
        <v>259</v>
      </c>
    </row>
    <row r="466" spans="11:15" x14ac:dyDescent="0.25">
      <c r="K466" s="34" t="s">
        <v>2079</v>
      </c>
      <c r="M466" s="40" t="s">
        <v>1183</v>
      </c>
      <c r="N466" s="34" t="s">
        <v>1183</v>
      </c>
    </row>
    <row r="467" spans="11:15" x14ac:dyDescent="0.25">
      <c r="K467" s="34" t="s">
        <v>2080</v>
      </c>
      <c r="M467" s="40" t="s">
        <v>2081</v>
      </c>
    </row>
    <row r="468" spans="11:15" x14ac:dyDescent="0.25">
      <c r="K468" s="34" t="s">
        <v>2082</v>
      </c>
      <c r="M468" s="40" t="s">
        <v>346</v>
      </c>
      <c r="N468" s="34" t="s">
        <v>2083</v>
      </c>
    </row>
    <row r="469" spans="11:15" x14ac:dyDescent="0.25">
      <c r="K469" s="34" t="s">
        <v>1744</v>
      </c>
      <c r="M469" s="40" t="s">
        <v>357</v>
      </c>
      <c r="N469" s="34" t="s">
        <v>2084</v>
      </c>
      <c r="O469" s="34" t="s">
        <v>276</v>
      </c>
    </row>
    <row r="470" spans="11:15" x14ac:dyDescent="0.25">
      <c r="K470" s="34" t="s">
        <v>2085</v>
      </c>
      <c r="M470" s="40" t="s">
        <v>367</v>
      </c>
      <c r="N470" s="34" t="s">
        <v>2086</v>
      </c>
      <c r="O470" s="34" t="s">
        <v>276</v>
      </c>
    </row>
    <row r="471" spans="11:15" x14ac:dyDescent="0.25">
      <c r="K471" s="34" t="s">
        <v>2087</v>
      </c>
      <c r="M471" s="40" t="s">
        <v>274</v>
      </c>
      <c r="N471" s="34" t="s">
        <v>2088</v>
      </c>
      <c r="O471" s="34" t="s">
        <v>276</v>
      </c>
    </row>
    <row r="472" spans="11:15" x14ac:dyDescent="0.25">
      <c r="K472" s="34" t="s">
        <v>2089</v>
      </c>
      <c r="M472" s="40" t="s">
        <v>2090</v>
      </c>
      <c r="N472" s="34" t="s">
        <v>2091</v>
      </c>
      <c r="O472" s="34" t="s">
        <v>276</v>
      </c>
    </row>
    <row r="473" spans="11:15" x14ac:dyDescent="0.25">
      <c r="K473" s="34" t="s">
        <v>2092</v>
      </c>
      <c r="M473" s="40" t="s">
        <v>396</v>
      </c>
      <c r="N473" s="34" t="s">
        <v>2093</v>
      </c>
      <c r="O473" s="34" t="s">
        <v>276</v>
      </c>
    </row>
    <row r="474" spans="11:15" x14ac:dyDescent="0.25">
      <c r="K474" s="34" t="s">
        <v>2094</v>
      </c>
      <c r="M474" s="40" t="s">
        <v>111</v>
      </c>
      <c r="N474" s="34" t="s">
        <v>2095</v>
      </c>
      <c r="O474" s="34" t="s">
        <v>276</v>
      </c>
    </row>
    <row r="475" spans="11:15" x14ac:dyDescent="0.25">
      <c r="K475" s="34" t="s">
        <v>2096</v>
      </c>
      <c r="M475" s="40" t="s">
        <v>413</v>
      </c>
      <c r="N475" s="34" t="s">
        <v>2097</v>
      </c>
      <c r="O475" s="34" t="s">
        <v>276</v>
      </c>
    </row>
    <row r="476" spans="11:15" x14ac:dyDescent="0.25">
      <c r="K476" s="34" t="s">
        <v>2098</v>
      </c>
      <c r="M476" s="40" t="s">
        <v>125</v>
      </c>
      <c r="N476" s="34" t="s">
        <v>2099</v>
      </c>
      <c r="O476" s="34" t="s">
        <v>276</v>
      </c>
    </row>
    <row r="477" spans="11:15" x14ac:dyDescent="0.25">
      <c r="K477" s="34" t="s">
        <v>2100</v>
      </c>
      <c r="M477" s="40" t="s">
        <v>432</v>
      </c>
      <c r="N477" s="34" t="s">
        <v>2101</v>
      </c>
      <c r="O477" s="34" t="s">
        <v>276</v>
      </c>
    </row>
    <row r="478" spans="11:15" x14ac:dyDescent="0.25">
      <c r="K478" s="34" t="s">
        <v>2102</v>
      </c>
      <c r="M478" s="40" t="s">
        <v>2103</v>
      </c>
      <c r="N478" s="34" t="s">
        <v>2104</v>
      </c>
      <c r="O478" s="34" t="s">
        <v>276</v>
      </c>
    </row>
    <row r="479" spans="11:15" x14ac:dyDescent="0.25">
      <c r="K479" s="34" t="s">
        <v>2105</v>
      </c>
      <c r="M479" s="40" t="s">
        <v>452</v>
      </c>
      <c r="N479" s="34" t="s">
        <v>2106</v>
      </c>
      <c r="O479" s="34" t="s">
        <v>276</v>
      </c>
    </row>
    <row r="480" spans="11:15" x14ac:dyDescent="0.25">
      <c r="K480" s="34" t="s">
        <v>2107</v>
      </c>
      <c r="M480" s="40" t="s">
        <v>460</v>
      </c>
      <c r="N480" s="34" t="s">
        <v>2108</v>
      </c>
      <c r="O480" s="34" t="s">
        <v>276</v>
      </c>
    </row>
    <row r="481" spans="11:15" x14ac:dyDescent="0.25">
      <c r="K481" s="34" t="s">
        <v>2109</v>
      </c>
      <c r="M481" s="40" t="s">
        <v>137</v>
      </c>
      <c r="N481" s="34" t="s">
        <v>2110</v>
      </c>
      <c r="O481" s="34" t="s">
        <v>276</v>
      </c>
    </row>
    <row r="482" spans="11:15" x14ac:dyDescent="0.25">
      <c r="K482" s="34" t="s">
        <v>2111</v>
      </c>
      <c r="M482" s="40" t="s">
        <v>477</v>
      </c>
      <c r="N482" s="34" t="s">
        <v>2112</v>
      </c>
      <c r="O482" s="34" t="s">
        <v>276</v>
      </c>
    </row>
    <row r="483" spans="11:15" x14ac:dyDescent="0.25">
      <c r="K483" s="34" t="s">
        <v>2113</v>
      </c>
      <c r="M483" s="40" t="s">
        <v>487</v>
      </c>
      <c r="N483" s="34" t="s">
        <v>2114</v>
      </c>
      <c r="O483" s="34" t="s">
        <v>276</v>
      </c>
    </row>
    <row r="484" spans="11:15" x14ac:dyDescent="0.25">
      <c r="K484" s="34" t="s">
        <v>2115</v>
      </c>
      <c r="M484" s="40" t="s">
        <v>496</v>
      </c>
      <c r="N484" s="34" t="s">
        <v>2116</v>
      </c>
      <c r="O484" s="34" t="s">
        <v>276</v>
      </c>
    </row>
    <row r="485" spans="11:15" x14ac:dyDescent="0.25">
      <c r="K485" s="34" t="s">
        <v>2117</v>
      </c>
      <c r="M485" s="40" t="s">
        <v>506</v>
      </c>
      <c r="N485" s="34" t="s">
        <v>2118</v>
      </c>
      <c r="O485" s="34" t="s">
        <v>276</v>
      </c>
    </row>
    <row r="486" spans="11:15" x14ac:dyDescent="0.25">
      <c r="K486" s="34" t="s">
        <v>2119</v>
      </c>
      <c r="M486" s="40" t="s">
        <v>526</v>
      </c>
      <c r="N486" s="34" t="s">
        <v>2120</v>
      </c>
      <c r="O486" s="34" t="s">
        <v>276</v>
      </c>
    </row>
    <row r="487" spans="11:15" x14ac:dyDescent="0.25">
      <c r="K487" s="34" t="s">
        <v>2121</v>
      </c>
      <c r="M487" s="40" t="s">
        <v>173</v>
      </c>
      <c r="N487" s="34" t="s">
        <v>2122</v>
      </c>
      <c r="O487" s="34" t="s">
        <v>276</v>
      </c>
    </row>
    <row r="488" spans="11:15" x14ac:dyDescent="0.25">
      <c r="K488" s="34" t="s">
        <v>2123</v>
      </c>
      <c r="M488" s="40" t="s">
        <v>542</v>
      </c>
      <c r="N488" s="34" t="s">
        <v>2124</v>
      </c>
      <c r="O488" s="34" t="s">
        <v>276</v>
      </c>
    </row>
    <row r="489" spans="11:15" x14ac:dyDescent="0.25">
      <c r="K489" s="34" t="s">
        <v>2125</v>
      </c>
      <c r="M489" s="40" t="s">
        <v>184</v>
      </c>
      <c r="N489" s="34" t="s">
        <v>2126</v>
      </c>
      <c r="O489" s="34" t="s">
        <v>276</v>
      </c>
    </row>
    <row r="490" spans="11:15" x14ac:dyDescent="0.25">
      <c r="K490" s="34" t="s">
        <v>2127</v>
      </c>
      <c r="M490" s="40" t="s">
        <v>563</v>
      </c>
      <c r="N490" s="34" t="s">
        <v>2128</v>
      </c>
      <c r="O490" s="34" t="s">
        <v>276</v>
      </c>
    </row>
    <row r="491" spans="11:15" x14ac:dyDescent="0.25">
      <c r="K491" s="34" t="s">
        <v>2129</v>
      </c>
      <c r="M491" s="40" t="s">
        <v>1183</v>
      </c>
      <c r="N491" s="34" t="s">
        <v>1183</v>
      </c>
    </row>
    <row r="492" spans="11:15" x14ac:dyDescent="0.25">
      <c r="K492" s="34" t="s">
        <v>1747</v>
      </c>
      <c r="M492" s="40" t="s">
        <v>2130</v>
      </c>
    </row>
    <row r="493" spans="11:15" x14ac:dyDescent="0.25">
      <c r="K493" s="34" t="s">
        <v>2131</v>
      </c>
      <c r="M493" s="40" t="s">
        <v>349</v>
      </c>
      <c r="N493" s="34" t="s">
        <v>2132</v>
      </c>
    </row>
    <row r="494" spans="11:15" x14ac:dyDescent="0.25">
      <c r="K494" s="34" t="s">
        <v>1750</v>
      </c>
      <c r="M494" s="40" t="s">
        <v>360</v>
      </c>
      <c r="N494" s="34" t="s">
        <v>2133</v>
      </c>
      <c r="O494" s="34" t="s">
        <v>147</v>
      </c>
    </row>
    <row r="495" spans="11:15" x14ac:dyDescent="0.25">
      <c r="K495" s="34" t="s">
        <v>2134</v>
      </c>
      <c r="M495" s="40" t="s">
        <v>370</v>
      </c>
      <c r="N495" s="34" t="s">
        <v>2135</v>
      </c>
      <c r="O495" s="34" t="s">
        <v>147</v>
      </c>
    </row>
    <row r="496" spans="11:15" x14ac:dyDescent="0.25">
      <c r="K496" s="34" t="s">
        <v>2136</v>
      </c>
      <c r="M496" s="40" t="s">
        <v>2137</v>
      </c>
      <c r="N496" s="34" t="s">
        <v>2138</v>
      </c>
      <c r="O496" s="34" t="s">
        <v>147</v>
      </c>
    </row>
    <row r="497" spans="11:15" x14ac:dyDescent="0.25">
      <c r="K497" s="34" t="s">
        <v>2139</v>
      </c>
      <c r="M497" s="40" t="s">
        <v>388</v>
      </c>
      <c r="N497" s="34" t="s">
        <v>2140</v>
      </c>
      <c r="O497" s="34" t="s">
        <v>147</v>
      </c>
    </row>
    <row r="498" spans="11:15" x14ac:dyDescent="0.25">
      <c r="K498" s="34" t="s">
        <v>1753</v>
      </c>
      <c r="M498" s="40" t="s">
        <v>399</v>
      </c>
      <c r="N498" s="34" t="s">
        <v>2141</v>
      </c>
      <c r="O498" s="34" t="s">
        <v>147</v>
      </c>
    </row>
    <row r="499" spans="11:15" x14ac:dyDescent="0.25">
      <c r="K499" s="34" t="s">
        <v>2142</v>
      </c>
      <c r="M499" s="40" t="s">
        <v>407</v>
      </c>
      <c r="N499" s="34" t="s">
        <v>2143</v>
      </c>
      <c r="O499" s="34" t="s">
        <v>147</v>
      </c>
    </row>
    <row r="500" spans="11:15" x14ac:dyDescent="0.25">
      <c r="K500" s="34" t="s">
        <v>2144</v>
      </c>
      <c r="M500" s="40" t="s">
        <v>416</v>
      </c>
      <c r="N500" s="34" t="s">
        <v>2145</v>
      </c>
      <c r="O500" s="34" t="s">
        <v>147</v>
      </c>
    </row>
    <row r="501" spans="11:15" x14ac:dyDescent="0.25">
      <c r="K501" s="34" t="s">
        <v>1756</v>
      </c>
      <c r="M501" s="40" t="s">
        <v>2146</v>
      </c>
      <c r="N501" s="34" t="s">
        <v>2147</v>
      </c>
      <c r="O501" s="34" t="s">
        <v>147</v>
      </c>
    </row>
    <row r="502" spans="11:15" x14ac:dyDescent="0.25">
      <c r="K502" s="34" t="s">
        <v>2148</v>
      </c>
      <c r="M502" s="40" t="s">
        <v>87</v>
      </c>
      <c r="N502" s="34" t="s">
        <v>2149</v>
      </c>
      <c r="O502" s="34" t="s">
        <v>147</v>
      </c>
    </row>
    <row r="503" spans="11:15" x14ac:dyDescent="0.25">
      <c r="K503" s="34" t="s">
        <v>2150</v>
      </c>
      <c r="M503" s="40" t="s">
        <v>2151</v>
      </c>
      <c r="N503" s="34" t="s">
        <v>2152</v>
      </c>
      <c r="O503" s="34" t="s">
        <v>147</v>
      </c>
    </row>
    <row r="504" spans="11:15" x14ac:dyDescent="0.25">
      <c r="K504" s="34" t="s">
        <v>2153</v>
      </c>
      <c r="M504" s="40" t="s">
        <v>455</v>
      </c>
      <c r="N504" s="34" t="s">
        <v>2154</v>
      </c>
      <c r="O504" s="34" t="s">
        <v>147</v>
      </c>
    </row>
    <row r="505" spans="11:15" x14ac:dyDescent="0.25">
      <c r="K505" s="34" t="s">
        <v>2155</v>
      </c>
      <c r="M505" s="40" t="s">
        <v>463</v>
      </c>
      <c r="N505" s="34" t="s">
        <v>2156</v>
      </c>
      <c r="O505" s="34" t="s">
        <v>147</v>
      </c>
    </row>
    <row r="506" spans="11:15" x14ac:dyDescent="0.25">
      <c r="K506" s="34" t="s">
        <v>2157</v>
      </c>
      <c r="M506" s="40" t="s">
        <v>472</v>
      </c>
      <c r="N506" s="34" t="s">
        <v>2158</v>
      </c>
      <c r="O506" s="34" t="s">
        <v>147</v>
      </c>
    </row>
    <row r="507" spans="11:15" x14ac:dyDescent="0.25">
      <c r="K507" s="34" t="s">
        <v>2159</v>
      </c>
      <c r="M507" s="40" t="s">
        <v>2160</v>
      </c>
      <c r="N507" s="34" t="s">
        <v>2161</v>
      </c>
      <c r="O507" s="34" t="s">
        <v>147</v>
      </c>
    </row>
    <row r="508" spans="11:15" x14ac:dyDescent="0.25">
      <c r="K508" s="34" t="s">
        <v>2162</v>
      </c>
      <c r="M508" s="40" t="s">
        <v>490</v>
      </c>
      <c r="N508" s="34" t="s">
        <v>2163</v>
      </c>
      <c r="O508" s="34" t="s">
        <v>147</v>
      </c>
    </row>
    <row r="509" spans="11:15" x14ac:dyDescent="0.25">
      <c r="K509" s="34" t="s">
        <v>2164</v>
      </c>
      <c r="M509" s="40" t="s">
        <v>498</v>
      </c>
      <c r="N509" s="34" t="s">
        <v>2165</v>
      </c>
      <c r="O509" s="34" t="s">
        <v>147</v>
      </c>
    </row>
    <row r="510" spans="11:15" x14ac:dyDescent="0.25">
      <c r="K510" s="34" t="s">
        <v>2166</v>
      </c>
      <c r="M510" s="40" t="s">
        <v>509</v>
      </c>
      <c r="N510" s="34" t="s">
        <v>2167</v>
      </c>
      <c r="O510" s="34" t="s">
        <v>147</v>
      </c>
    </row>
    <row r="511" spans="11:15" x14ac:dyDescent="0.25">
      <c r="K511" s="34" t="s">
        <v>2168</v>
      </c>
      <c r="M511" s="40" t="s">
        <v>519</v>
      </c>
      <c r="N511" s="34" t="s">
        <v>2169</v>
      </c>
      <c r="O511" s="34" t="s">
        <v>147</v>
      </c>
    </row>
    <row r="512" spans="11:15" x14ac:dyDescent="0.25">
      <c r="K512" s="34" t="s">
        <v>2170</v>
      </c>
      <c r="M512" s="40" t="s">
        <v>529</v>
      </c>
      <c r="N512" s="34" t="s">
        <v>2171</v>
      </c>
      <c r="O512" s="34" t="s">
        <v>147</v>
      </c>
    </row>
    <row r="513" spans="11:15" x14ac:dyDescent="0.25">
      <c r="K513" s="34" t="s">
        <v>2172</v>
      </c>
      <c r="M513" s="40" t="s">
        <v>102</v>
      </c>
      <c r="N513" s="34" t="s">
        <v>2173</v>
      </c>
      <c r="O513" s="34" t="s">
        <v>147</v>
      </c>
    </row>
    <row r="514" spans="11:15" x14ac:dyDescent="0.25">
      <c r="K514" s="34" t="s">
        <v>2174</v>
      </c>
      <c r="M514" s="40" t="s">
        <v>544</v>
      </c>
      <c r="N514" s="34" t="s">
        <v>2175</v>
      </c>
      <c r="O514" s="34" t="s">
        <v>147</v>
      </c>
    </row>
    <row r="515" spans="11:15" x14ac:dyDescent="0.25">
      <c r="K515" s="34" t="s">
        <v>2176</v>
      </c>
      <c r="M515" s="40" t="s">
        <v>555</v>
      </c>
      <c r="N515" s="34" t="s">
        <v>2177</v>
      </c>
      <c r="O515" s="34" t="s">
        <v>147</v>
      </c>
    </row>
    <row r="516" spans="11:15" x14ac:dyDescent="0.25">
      <c r="K516" s="34" t="s">
        <v>2178</v>
      </c>
      <c r="M516" s="40" t="s">
        <v>566</v>
      </c>
      <c r="N516" s="34" t="s">
        <v>2179</v>
      </c>
      <c r="O516" s="34" t="s">
        <v>147</v>
      </c>
    </row>
    <row r="517" spans="11:15" x14ac:dyDescent="0.25">
      <c r="K517" s="34" t="s">
        <v>2180</v>
      </c>
      <c r="M517" s="40" t="s">
        <v>114</v>
      </c>
      <c r="N517" s="34" t="s">
        <v>2181</v>
      </c>
      <c r="O517" s="34" t="s">
        <v>147</v>
      </c>
    </row>
    <row r="518" spans="11:15" x14ac:dyDescent="0.25">
      <c r="K518" s="34" t="s">
        <v>2182</v>
      </c>
      <c r="M518" s="40" t="s">
        <v>2183</v>
      </c>
      <c r="N518" s="34" t="s">
        <v>2184</v>
      </c>
      <c r="O518" s="34" t="s">
        <v>147</v>
      </c>
    </row>
    <row r="519" spans="11:15" x14ac:dyDescent="0.25">
      <c r="K519" s="34" t="s">
        <v>2185</v>
      </c>
      <c r="M519" s="40" t="s">
        <v>591</v>
      </c>
      <c r="N519" s="34" t="s">
        <v>2186</v>
      </c>
      <c r="O519" s="34" t="s">
        <v>147</v>
      </c>
    </row>
    <row r="520" spans="11:15" x14ac:dyDescent="0.25">
      <c r="K520" s="34" t="s">
        <v>2187</v>
      </c>
      <c r="M520" s="40" t="s">
        <v>599</v>
      </c>
      <c r="N520" s="34" t="s">
        <v>2188</v>
      </c>
      <c r="O520" s="34" t="s">
        <v>147</v>
      </c>
    </row>
    <row r="521" spans="11:15" x14ac:dyDescent="0.25">
      <c r="K521" s="34" t="s">
        <v>1759</v>
      </c>
      <c r="M521" s="40" t="s">
        <v>608</v>
      </c>
      <c r="N521" s="34" t="s">
        <v>2189</v>
      </c>
      <c r="O521" s="34" t="s">
        <v>147</v>
      </c>
    </row>
    <row r="522" spans="11:15" x14ac:dyDescent="0.25">
      <c r="K522" s="34" t="s">
        <v>2190</v>
      </c>
      <c r="M522" s="40" t="s">
        <v>617</v>
      </c>
      <c r="N522" s="34" t="s">
        <v>2191</v>
      </c>
      <c r="O522" s="34" t="s">
        <v>147</v>
      </c>
    </row>
    <row r="523" spans="11:15" x14ac:dyDescent="0.25">
      <c r="K523" s="34" t="s">
        <v>2192</v>
      </c>
      <c r="M523" s="40" t="s">
        <v>626</v>
      </c>
      <c r="N523" s="34" t="s">
        <v>2193</v>
      </c>
      <c r="O523" s="34" t="s">
        <v>147</v>
      </c>
    </row>
    <row r="524" spans="11:15" x14ac:dyDescent="0.25">
      <c r="K524" s="34" t="s">
        <v>2194</v>
      </c>
      <c r="M524" s="40" t="s">
        <v>635</v>
      </c>
      <c r="N524" s="34" t="s">
        <v>2195</v>
      </c>
      <c r="O524" s="34" t="s">
        <v>147</v>
      </c>
    </row>
    <row r="525" spans="11:15" x14ac:dyDescent="0.25">
      <c r="K525" s="34" t="s">
        <v>2196</v>
      </c>
      <c r="M525" s="40" t="s">
        <v>646</v>
      </c>
      <c r="N525" s="34" t="s">
        <v>2197</v>
      </c>
      <c r="O525" s="34" t="s">
        <v>147</v>
      </c>
    </row>
    <row r="526" spans="11:15" x14ac:dyDescent="0.25">
      <c r="K526" s="34" t="s">
        <v>2198</v>
      </c>
      <c r="M526" s="40" t="s">
        <v>655</v>
      </c>
      <c r="N526" s="34" t="s">
        <v>2199</v>
      </c>
      <c r="O526" s="34" t="s">
        <v>147</v>
      </c>
    </row>
    <row r="527" spans="11:15" x14ac:dyDescent="0.25">
      <c r="K527" s="34" t="s">
        <v>1762</v>
      </c>
      <c r="M527" s="40" t="s">
        <v>663</v>
      </c>
      <c r="N527" s="34" t="s">
        <v>2200</v>
      </c>
      <c r="O527" s="34" t="s">
        <v>147</v>
      </c>
    </row>
    <row r="528" spans="11:15" x14ac:dyDescent="0.25">
      <c r="K528" s="34" t="s">
        <v>2201</v>
      </c>
      <c r="M528" s="40" t="s">
        <v>674</v>
      </c>
      <c r="N528" s="34" t="s">
        <v>2202</v>
      </c>
      <c r="O528" s="34" t="s">
        <v>147</v>
      </c>
    </row>
    <row r="529" spans="11:15" x14ac:dyDescent="0.25">
      <c r="K529" s="34" t="s">
        <v>1765</v>
      </c>
      <c r="M529" s="40" t="s">
        <v>683</v>
      </c>
      <c r="N529" s="34" t="s">
        <v>2203</v>
      </c>
      <c r="O529" s="34" t="s">
        <v>147</v>
      </c>
    </row>
    <row r="530" spans="11:15" x14ac:dyDescent="0.25">
      <c r="K530" s="34" t="s">
        <v>2204</v>
      </c>
      <c r="M530" s="40" t="s">
        <v>692</v>
      </c>
      <c r="N530" s="34" t="s">
        <v>2205</v>
      </c>
      <c r="O530" s="34" t="s">
        <v>147</v>
      </c>
    </row>
    <row r="531" spans="11:15" x14ac:dyDescent="0.25">
      <c r="K531" s="34" t="s">
        <v>2206</v>
      </c>
      <c r="M531" s="40" t="s">
        <v>703</v>
      </c>
      <c r="N531" s="34" t="s">
        <v>2207</v>
      </c>
      <c r="O531" s="34" t="s">
        <v>147</v>
      </c>
    </row>
    <row r="532" spans="11:15" x14ac:dyDescent="0.25">
      <c r="K532" s="34" t="s">
        <v>2208</v>
      </c>
      <c r="M532" s="40" t="s">
        <v>710</v>
      </c>
      <c r="N532" s="34" t="s">
        <v>2209</v>
      </c>
      <c r="O532" s="34" t="s">
        <v>147</v>
      </c>
    </row>
    <row r="533" spans="11:15" x14ac:dyDescent="0.25">
      <c r="K533" s="34" t="s">
        <v>2210</v>
      </c>
      <c r="M533" s="40" t="s">
        <v>718</v>
      </c>
      <c r="N533" s="34" t="s">
        <v>2211</v>
      </c>
      <c r="O533" s="34" t="s">
        <v>147</v>
      </c>
    </row>
    <row r="534" spans="11:15" x14ac:dyDescent="0.25">
      <c r="K534" s="34" t="s">
        <v>2212</v>
      </c>
      <c r="M534" s="40" t="s">
        <v>727</v>
      </c>
      <c r="N534" s="34" t="s">
        <v>2213</v>
      </c>
      <c r="O534" s="34" t="s">
        <v>147</v>
      </c>
    </row>
    <row r="535" spans="11:15" x14ac:dyDescent="0.25">
      <c r="K535" s="34" t="s">
        <v>2214</v>
      </c>
      <c r="M535" s="40" t="s">
        <v>735</v>
      </c>
      <c r="N535" s="34" t="s">
        <v>2215</v>
      </c>
      <c r="O535" s="34" t="s">
        <v>147</v>
      </c>
    </row>
    <row r="536" spans="11:15" x14ac:dyDescent="0.25">
      <c r="K536" s="34" t="s">
        <v>2216</v>
      </c>
      <c r="M536" s="40" t="s">
        <v>743</v>
      </c>
      <c r="N536" s="34" t="s">
        <v>2217</v>
      </c>
      <c r="O536" s="34" t="s">
        <v>147</v>
      </c>
    </row>
    <row r="537" spans="11:15" x14ac:dyDescent="0.25">
      <c r="K537" s="34" t="s">
        <v>2218</v>
      </c>
      <c r="M537" s="40" t="s">
        <v>752</v>
      </c>
      <c r="N537" s="34" t="s">
        <v>2219</v>
      </c>
      <c r="O537" s="34" t="s">
        <v>147</v>
      </c>
    </row>
    <row r="538" spans="11:15" x14ac:dyDescent="0.25">
      <c r="K538" s="34" t="s">
        <v>2220</v>
      </c>
      <c r="M538" s="40" t="s">
        <v>760</v>
      </c>
      <c r="N538" s="34" t="s">
        <v>2221</v>
      </c>
      <c r="O538" s="34" t="s">
        <v>147</v>
      </c>
    </row>
    <row r="539" spans="11:15" x14ac:dyDescent="0.25">
      <c r="K539" s="34" t="s">
        <v>2222</v>
      </c>
      <c r="M539" s="40" t="s">
        <v>769</v>
      </c>
      <c r="N539" s="34" t="s">
        <v>2223</v>
      </c>
      <c r="O539" s="34" t="s">
        <v>147</v>
      </c>
    </row>
    <row r="540" spans="11:15" x14ac:dyDescent="0.25">
      <c r="K540" s="34" t="s">
        <v>2224</v>
      </c>
      <c r="M540" s="40" t="s">
        <v>2225</v>
      </c>
      <c r="N540" s="34" t="s">
        <v>2226</v>
      </c>
      <c r="O540" s="34" t="s">
        <v>147</v>
      </c>
    </row>
    <row r="541" spans="11:15" x14ac:dyDescent="0.25">
      <c r="K541" s="34" t="s">
        <v>2227</v>
      </c>
      <c r="M541" s="40" t="s">
        <v>785</v>
      </c>
      <c r="N541" s="34" t="s">
        <v>2228</v>
      </c>
      <c r="O541" s="34" t="s">
        <v>147</v>
      </c>
    </row>
    <row r="542" spans="11:15" x14ac:dyDescent="0.25">
      <c r="K542" s="34" t="s">
        <v>2229</v>
      </c>
      <c r="M542" s="40" t="s">
        <v>794</v>
      </c>
      <c r="N542" s="34" t="s">
        <v>2230</v>
      </c>
      <c r="O542" s="34" t="s">
        <v>147</v>
      </c>
    </row>
    <row r="543" spans="11:15" x14ac:dyDescent="0.25">
      <c r="K543" s="34" t="s">
        <v>2231</v>
      </c>
      <c r="M543" s="40" t="s">
        <v>128</v>
      </c>
      <c r="N543" s="34" t="s">
        <v>2232</v>
      </c>
      <c r="O543" s="34" t="s">
        <v>147</v>
      </c>
    </row>
    <row r="544" spans="11:15" x14ac:dyDescent="0.25">
      <c r="K544" s="34" t="s">
        <v>2233</v>
      </c>
      <c r="M544" s="40" t="s">
        <v>810</v>
      </c>
      <c r="N544" s="34" t="s">
        <v>2234</v>
      </c>
      <c r="O544" s="34" t="s">
        <v>147</v>
      </c>
    </row>
    <row r="545" spans="11:15" x14ac:dyDescent="0.25">
      <c r="K545" s="34" t="s">
        <v>2235</v>
      </c>
      <c r="M545" s="40" t="s">
        <v>140</v>
      </c>
      <c r="N545" s="34" t="s">
        <v>2236</v>
      </c>
      <c r="O545" s="34" t="s">
        <v>147</v>
      </c>
    </row>
    <row r="546" spans="11:15" x14ac:dyDescent="0.25">
      <c r="K546" s="34" t="s">
        <v>2237</v>
      </c>
      <c r="M546" s="40" t="s">
        <v>826</v>
      </c>
      <c r="N546" s="34" t="s">
        <v>2238</v>
      </c>
      <c r="O546" s="34" t="s">
        <v>147</v>
      </c>
    </row>
    <row r="547" spans="11:15" x14ac:dyDescent="0.25">
      <c r="K547" s="34" t="s">
        <v>2239</v>
      </c>
      <c r="M547" s="40" t="s">
        <v>835</v>
      </c>
      <c r="N547" s="34" t="s">
        <v>2240</v>
      </c>
      <c r="O547" s="34" t="s">
        <v>147</v>
      </c>
    </row>
    <row r="548" spans="11:15" x14ac:dyDescent="0.25">
      <c r="K548" s="34" t="s">
        <v>1768</v>
      </c>
      <c r="M548" s="40" t="s">
        <v>843</v>
      </c>
      <c r="N548" s="34" t="s">
        <v>2241</v>
      </c>
      <c r="O548" s="34" t="s">
        <v>147</v>
      </c>
    </row>
    <row r="549" spans="11:15" x14ac:dyDescent="0.25">
      <c r="K549" s="34" t="s">
        <v>2242</v>
      </c>
      <c r="M549" s="40" t="s">
        <v>852</v>
      </c>
      <c r="N549" s="34" t="s">
        <v>2243</v>
      </c>
      <c r="O549" s="34" t="s">
        <v>147</v>
      </c>
    </row>
    <row r="550" spans="11:15" x14ac:dyDescent="0.25">
      <c r="K550" s="34" t="s">
        <v>2244</v>
      </c>
      <c r="M550" s="40" t="s">
        <v>860</v>
      </c>
      <c r="N550" s="34" t="s">
        <v>2245</v>
      </c>
      <c r="O550" s="34" t="s">
        <v>147</v>
      </c>
    </row>
    <row r="551" spans="11:15" x14ac:dyDescent="0.25">
      <c r="K551" s="34" t="s">
        <v>2246</v>
      </c>
      <c r="M551" s="40" t="s">
        <v>2247</v>
      </c>
      <c r="N551" s="34" t="s">
        <v>2248</v>
      </c>
      <c r="O551" s="34" t="s">
        <v>147</v>
      </c>
    </row>
    <row r="552" spans="11:15" x14ac:dyDescent="0.25">
      <c r="K552" s="34" t="s">
        <v>2249</v>
      </c>
      <c r="M552" s="40" t="s">
        <v>876</v>
      </c>
      <c r="N552" s="34" t="s">
        <v>2250</v>
      </c>
      <c r="O552" s="34" t="s">
        <v>147</v>
      </c>
    </row>
    <row r="553" spans="11:15" x14ac:dyDescent="0.25">
      <c r="K553" s="34" t="s">
        <v>2251</v>
      </c>
      <c r="M553" s="40" t="s">
        <v>884</v>
      </c>
      <c r="N553" s="34" t="s">
        <v>2252</v>
      </c>
      <c r="O553" s="34" t="s">
        <v>147</v>
      </c>
    </row>
    <row r="554" spans="11:15" x14ac:dyDescent="0.25">
      <c r="K554" s="34" t="s">
        <v>2253</v>
      </c>
      <c r="M554" s="40" t="s">
        <v>893</v>
      </c>
      <c r="N554" s="34" t="s">
        <v>2254</v>
      </c>
      <c r="O554" s="34" t="s">
        <v>147</v>
      </c>
    </row>
    <row r="555" spans="11:15" x14ac:dyDescent="0.25">
      <c r="K555" s="34" t="s">
        <v>2255</v>
      </c>
      <c r="M555" s="40" t="s">
        <v>2256</v>
      </c>
      <c r="N555" s="34" t="s">
        <v>2257</v>
      </c>
      <c r="O555" s="34" t="s">
        <v>147</v>
      </c>
    </row>
    <row r="556" spans="11:15" x14ac:dyDescent="0.25">
      <c r="K556" s="34" t="s">
        <v>2258</v>
      </c>
      <c r="M556" s="40" t="s">
        <v>153</v>
      </c>
      <c r="N556" s="34" t="s">
        <v>2259</v>
      </c>
      <c r="O556" s="34" t="s">
        <v>147</v>
      </c>
    </row>
    <row r="557" spans="11:15" x14ac:dyDescent="0.25">
      <c r="K557" s="34" t="s">
        <v>2260</v>
      </c>
      <c r="M557" s="40" t="s">
        <v>914</v>
      </c>
      <c r="N557" s="34" t="s">
        <v>2261</v>
      </c>
      <c r="O557" s="34" t="s">
        <v>147</v>
      </c>
    </row>
    <row r="558" spans="11:15" x14ac:dyDescent="0.25">
      <c r="K558" s="34" t="s">
        <v>2262</v>
      </c>
      <c r="M558" s="40" t="s">
        <v>2263</v>
      </c>
      <c r="N558" s="34" t="s">
        <v>2264</v>
      </c>
      <c r="O558" s="34" t="s">
        <v>147</v>
      </c>
    </row>
    <row r="559" spans="11:15" x14ac:dyDescent="0.25">
      <c r="K559" s="34" t="s">
        <v>2265</v>
      </c>
      <c r="M559" s="40" t="s">
        <v>931</v>
      </c>
      <c r="N559" s="34" t="s">
        <v>2266</v>
      </c>
      <c r="O559" s="34" t="s">
        <v>147</v>
      </c>
    </row>
    <row r="560" spans="11:15" x14ac:dyDescent="0.25">
      <c r="K560" s="34" t="s">
        <v>2267</v>
      </c>
      <c r="M560" s="40" t="s">
        <v>939</v>
      </c>
      <c r="N560" s="34" t="s">
        <v>2268</v>
      </c>
      <c r="O560" s="34" t="s">
        <v>147</v>
      </c>
    </row>
    <row r="561" spans="11:15" x14ac:dyDescent="0.25">
      <c r="K561" s="34" t="s">
        <v>2269</v>
      </c>
      <c r="M561" s="40" t="s">
        <v>947</v>
      </c>
      <c r="N561" s="34" t="s">
        <v>2270</v>
      </c>
      <c r="O561" s="34" t="s">
        <v>147</v>
      </c>
    </row>
    <row r="562" spans="11:15" x14ac:dyDescent="0.25">
      <c r="K562" s="34" t="s">
        <v>2271</v>
      </c>
      <c r="M562" s="40" t="s">
        <v>166</v>
      </c>
      <c r="N562" s="34" t="s">
        <v>2272</v>
      </c>
      <c r="O562" s="34" t="s">
        <v>147</v>
      </c>
    </row>
    <row r="563" spans="11:15" x14ac:dyDescent="0.25">
      <c r="K563" s="34" t="s">
        <v>1771</v>
      </c>
      <c r="M563" s="40" t="s">
        <v>964</v>
      </c>
      <c r="N563" s="34" t="s">
        <v>2273</v>
      </c>
      <c r="O563" s="34" t="s">
        <v>147</v>
      </c>
    </row>
    <row r="564" spans="11:15" x14ac:dyDescent="0.25">
      <c r="K564" s="34" t="s">
        <v>2274</v>
      </c>
      <c r="M564" s="40" t="s">
        <v>2275</v>
      </c>
      <c r="N564" s="34" t="s">
        <v>2276</v>
      </c>
      <c r="O564" s="34" t="s">
        <v>147</v>
      </c>
    </row>
    <row r="565" spans="11:15" x14ac:dyDescent="0.25">
      <c r="K565" s="34" t="s">
        <v>2277</v>
      </c>
      <c r="M565" s="40" t="s">
        <v>981</v>
      </c>
      <c r="N565" s="34" t="s">
        <v>2278</v>
      </c>
      <c r="O565" s="34" t="s">
        <v>147</v>
      </c>
    </row>
    <row r="566" spans="11:15" x14ac:dyDescent="0.25">
      <c r="K566" s="34" t="s">
        <v>2279</v>
      </c>
      <c r="M566" s="40" t="s">
        <v>989</v>
      </c>
      <c r="N566" s="34" t="s">
        <v>2280</v>
      </c>
      <c r="O566" s="34" t="s">
        <v>147</v>
      </c>
    </row>
    <row r="567" spans="11:15" x14ac:dyDescent="0.25">
      <c r="K567" s="34" t="s">
        <v>2281</v>
      </c>
      <c r="M567" s="40" t="s">
        <v>997</v>
      </c>
      <c r="N567" s="34" t="s">
        <v>2282</v>
      </c>
      <c r="O567" s="34" t="s">
        <v>147</v>
      </c>
    </row>
    <row r="568" spans="11:15" x14ac:dyDescent="0.25">
      <c r="K568" s="34" t="s">
        <v>1774</v>
      </c>
      <c r="M568" s="40" t="s">
        <v>1005</v>
      </c>
      <c r="N568" s="34" t="s">
        <v>2283</v>
      </c>
      <c r="O568" s="34" t="s">
        <v>147</v>
      </c>
    </row>
    <row r="569" spans="11:15" x14ac:dyDescent="0.25">
      <c r="K569" s="34" t="s">
        <v>2284</v>
      </c>
      <c r="M569" s="40" t="s">
        <v>2285</v>
      </c>
      <c r="N569" s="34" t="s">
        <v>2286</v>
      </c>
      <c r="O569" s="34" t="s">
        <v>147</v>
      </c>
    </row>
    <row r="570" spans="11:15" x14ac:dyDescent="0.25">
      <c r="K570" s="34" t="s">
        <v>2287</v>
      </c>
      <c r="M570" s="40" t="s">
        <v>1020</v>
      </c>
      <c r="N570" s="34" t="s">
        <v>2288</v>
      </c>
      <c r="O570" s="34" t="s">
        <v>147</v>
      </c>
    </row>
    <row r="571" spans="11:15" x14ac:dyDescent="0.25">
      <c r="K571" s="34" t="s">
        <v>2289</v>
      </c>
      <c r="M571" s="40" t="s">
        <v>2290</v>
      </c>
      <c r="N571" s="34" t="s">
        <v>2291</v>
      </c>
      <c r="O571" s="34" t="s">
        <v>147</v>
      </c>
    </row>
    <row r="572" spans="11:15" x14ac:dyDescent="0.25">
      <c r="K572" s="34" t="s">
        <v>2292</v>
      </c>
      <c r="M572" s="40" t="s">
        <v>2293</v>
      </c>
      <c r="N572" s="34" t="s">
        <v>2294</v>
      </c>
      <c r="O572" s="34" t="s">
        <v>147</v>
      </c>
    </row>
    <row r="573" spans="11:15" x14ac:dyDescent="0.25">
      <c r="K573" s="34" t="s">
        <v>2295</v>
      </c>
      <c r="M573" s="40" t="s">
        <v>1045</v>
      </c>
      <c r="N573" s="34" t="s">
        <v>2296</v>
      </c>
      <c r="O573" s="34" t="s">
        <v>147</v>
      </c>
    </row>
    <row r="574" spans="11:15" x14ac:dyDescent="0.25">
      <c r="K574" s="34" t="s">
        <v>2297</v>
      </c>
      <c r="M574" s="40" t="s">
        <v>1054</v>
      </c>
      <c r="N574" s="34" t="s">
        <v>2298</v>
      </c>
      <c r="O574" s="34" t="s">
        <v>147</v>
      </c>
    </row>
    <row r="575" spans="11:15" x14ac:dyDescent="0.25">
      <c r="K575" s="34" t="s">
        <v>2299</v>
      </c>
      <c r="M575" s="40" t="s">
        <v>1060</v>
      </c>
      <c r="N575" s="34" t="s">
        <v>2300</v>
      </c>
      <c r="O575" s="34" t="s">
        <v>147</v>
      </c>
    </row>
    <row r="576" spans="11:15" x14ac:dyDescent="0.25">
      <c r="K576" s="34" t="s">
        <v>2301</v>
      </c>
      <c r="M576" s="40" t="s">
        <v>2302</v>
      </c>
      <c r="N576" s="34" t="s">
        <v>2303</v>
      </c>
      <c r="O576" s="34" t="s">
        <v>147</v>
      </c>
    </row>
    <row r="577" spans="11:15" x14ac:dyDescent="0.25">
      <c r="K577" s="34" t="s">
        <v>2304</v>
      </c>
      <c r="M577" s="40" t="s">
        <v>2305</v>
      </c>
      <c r="N577" s="34" t="s">
        <v>2306</v>
      </c>
      <c r="O577" s="34" t="s">
        <v>147</v>
      </c>
    </row>
    <row r="578" spans="11:15" x14ac:dyDescent="0.25">
      <c r="K578" s="34" t="s">
        <v>2307</v>
      </c>
      <c r="M578" s="40" t="s">
        <v>2308</v>
      </c>
      <c r="N578" s="34" t="s">
        <v>2309</v>
      </c>
      <c r="O578" s="34" t="s">
        <v>147</v>
      </c>
    </row>
    <row r="579" spans="11:15" x14ac:dyDescent="0.25">
      <c r="K579" s="34" t="s">
        <v>2310</v>
      </c>
      <c r="M579" s="40" t="s">
        <v>1086</v>
      </c>
      <c r="N579" s="34" t="s">
        <v>2311</v>
      </c>
      <c r="O579" s="34" t="s">
        <v>147</v>
      </c>
    </row>
    <row r="580" spans="11:15" x14ac:dyDescent="0.25">
      <c r="K580" s="34" t="s">
        <v>2312</v>
      </c>
      <c r="M580" s="40" t="s">
        <v>2313</v>
      </c>
      <c r="N580" s="34" t="s">
        <v>2314</v>
      </c>
      <c r="O580" s="34" t="s">
        <v>147</v>
      </c>
    </row>
    <row r="581" spans="11:15" x14ac:dyDescent="0.25">
      <c r="K581" s="34" t="s">
        <v>2315</v>
      </c>
      <c r="M581" s="40" t="s">
        <v>1100</v>
      </c>
      <c r="N581" s="34" t="s">
        <v>2316</v>
      </c>
      <c r="O581" s="34" t="s">
        <v>147</v>
      </c>
    </row>
    <row r="582" spans="11:15" x14ac:dyDescent="0.25">
      <c r="K582" s="34" t="s">
        <v>2317</v>
      </c>
      <c r="M582" s="40" t="s">
        <v>1105</v>
      </c>
      <c r="N582" s="34" t="s">
        <v>2318</v>
      </c>
      <c r="O582" s="34" t="s">
        <v>147</v>
      </c>
    </row>
    <row r="583" spans="11:15" x14ac:dyDescent="0.25">
      <c r="K583" s="34" t="s">
        <v>2319</v>
      </c>
      <c r="M583" s="40" t="s">
        <v>176</v>
      </c>
      <c r="N583" s="34" t="s">
        <v>2320</v>
      </c>
      <c r="O583" s="34" t="s">
        <v>147</v>
      </c>
    </row>
    <row r="584" spans="11:15" x14ac:dyDescent="0.25">
      <c r="K584" s="34" t="s">
        <v>2321</v>
      </c>
      <c r="M584" s="40" t="s">
        <v>1115</v>
      </c>
      <c r="N584" s="34" t="s">
        <v>2322</v>
      </c>
      <c r="O584" s="34" t="s">
        <v>147</v>
      </c>
    </row>
    <row r="585" spans="11:15" x14ac:dyDescent="0.25">
      <c r="K585" s="34" t="s">
        <v>2323</v>
      </c>
      <c r="M585" s="40" t="s">
        <v>1121</v>
      </c>
      <c r="N585" s="34" t="s">
        <v>2324</v>
      </c>
      <c r="O585" s="34" t="s">
        <v>147</v>
      </c>
    </row>
    <row r="586" spans="11:15" x14ac:dyDescent="0.25">
      <c r="K586" s="34" t="s">
        <v>2325</v>
      </c>
      <c r="M586" s="40" t="s">
        <v>1125</v>
      </c>
      <c r="N586" s="34" t="s">
        <v>2326</v>
      </c>
      <c r="O586" s="34" t="s">
        <v>147</v>
      </c>
    </row>
    <row r="587" spans="11:15" x14ac:dyDescent="0.25">
      <c r="K587" s="34" t="s">
        <v>2327</v>
      </c>
      <c r="M587" s="40" t="s">
        <v>2328</v>
      </c>
      <c r="N587" s="34" t="s">
        <v>2329</v>
      </c>
      <c r="O587" s="34" t="s">
        <v>147</v>
      </c>
    </row>
    <row r="588" spans="11:15" x14ac:dyDescent="0.25">
      <c r="K588" s="34" t="s">
        <v>2330</v>
      </c>
      <c r="M588" s="40" t="s">
        <v>2331</v>
      </c>
      <c r="N588" s="34" t="s">
        <v>2332</v>
      </c>
      <c r="O588" s="34" t="s">
        <v>147</v>
      </c>
    </row>
    <row r="589" spans="11:15" x14ac:dyDescent="0.25">
      <c r="K589" s="34" t="s">
        <v>2333</v>
      </c>
      <c r="M589" s="40" t="s">
        <v>1141</v>
      </c>
      <c r="N589" s="34" t="s">
        <v>2334</v>
      </c>
      <c r="O589" s="34" t="s">
        <v>147</v>
      </c>
    </row>
    <row r="590" spans="11:15" x14ac:dyDescent="0.25">
      <c r="K590" s="34" t="s">
        <v>2335</v>
      </c>
      <c r="M590" s="40" t="s">
        <v>1146</v>
      </c>
      <c r="N590" s="34" t="s">
        <v>2336</v>
      </c>
      <c r="O590" s="34" t="s">
        <v>147</v>
      </c>
    </row>
    <row r="591" spans="11:15" x14ac:dyDescent="0.25">
      <c r="K591" s="34" t="s">
        <v>2337</v>
      </c>
      <c r="M591" s="40" t="s">
        <v>1152</v>
      </c>
      <c r="N591" s="34" t="s">
        <v>2338</v>
      </c>
      <c r="O591" s="34" t="s">
        <v>147</v>
      </c>
    </row>
    <row r="592" spans="11:15" x14ac:dyDescent="0.25">
      <c r="K592" s="34" t="s">
        <v>2339</v>
      </c>
      <c r="M592" s="40" t="s">
        <v>1157</v>
      </c>
      <c r="N592" s="34" t="s">
        <v>2340</v>
      </c>
      <c r="O592" s="34" t="s">
        <v>147</v>
      </c>
    </row>
    <row r="593" spans="11:15" x14ac:dyDescent="0.25">
      <c r="K593" s="34" t="s">
        <v>2341</v>
      </c>
      <c r="M593" s="40" t="s">
        <v>1163</v>
      </c>
      <c r="N593" s="34" t="s">
        <v>2342</v>
      </c>
      <c r="O593" s="34" t="s">
        <v>147</v>
      </c>
    </row>
    <row r="594" spans="11:15" x14ac:dyDescent="0.25">
      <c r="K594" s="34" t="s">
        <v>2343</v>
      </c>
      <c r="M594" s="40" t="s">
        <v>1169</v>
      </c>
      <c r="N594" s="34" t="s">
        <v>2344</v>
      </c>
      <c r="O594" s="34" t="s">
        <v>147</v>
      </c>
    </row>
    <row r="595" spans="11:15" x14ac:dyDescent="0.25">
      <c r="K595" s="34" t="s">
        <v>2345</v>
      </c>
      <c r="M595" s="40" t="s">
        <v>1175</v>
      </c>
      <c r="N595" s="34" t="s">
        <v>2346</v>
      </c>
      <c r="O595" s="34" t="s">
        <v>147</v>
      </c>
    </row>
    <row r="596" spans="11:15" x14ac:dyDescent="0.25">
      <c r="K596" s="34" t="s">
        <v>2347</v>
      </c>
      <c r="M596" s="40" t="s">
        <v>1180</v>
      </c>
      <c r="N596" s="34" t="s">
        <v>2348</v>
      </c>
      <c r="O596" s="34" t="s">
        <v>147</v>
      </c>
    </row>
    <row r="597" spans="11:15" x14ac:dyDescent="0.25">
      <c r="K597" s="34" t="s">
        <v>2349</v>
      </c>
      <c r="M597" s="40" t="s">
        <v>1186</v>
      </c>
      <c r="N597" s="34" t="s">
        <v>2350</v>
      </c>
      <c r="O597" s="34" t="s">
        <v>147</v>
      </c>
    </row>
    <row r="598" spans="11:15" x14ac:dyDescent="0.25">
      <c r="K598" s="34" t="s">
        <v>2351</v>
      </c>
      <c r="M598" s="40" t="s">
        <v>1192</v>
      </c>
      <c r="N598" s="34" t="s">
        <v>2352</v>
      </c>
      <c r="O598" s="34" t="s">
        <v>147</v>
      </c>
    </row>
    <row r="599" spans="11:15" x14ac:dyDescent="0.25">
      <c r="K599" s="34" t="s">
        <v>2353</v>
      </c>
      <c r="M599" s="40" t="s">
        <v>1197</v>
      </c>
      <c r="N599" s="34" t="s">
        <v>2354</v>
      </c>
      <c r="O599" s="34" t="s">
        <v>147</v>
      </c>
    </row>
    <row r="600" spans="11:15" x14ac:dyDescent="0.25">
      <c r="K600" s="34" t="s">
        <v>2355</v>
      </c>
      <c r="M600" s="40" t="s">
        <v>1201</v>
      </c>
      <c r="N600" s="34" t="s">
        <v>2356</v>
      </c>
      <c r="O600" s="34" t="s">
        <v>147</v>
      </c>
    </row>
    <row r="601" spans="11:15" x14ac:dyDescent="0.25">
      <c r="K601" s="34" t="s">
        <v>2357</v>
      </c>
      <c r="M601" s="40" t="s">
        <v>1206</v>
      </c>
      <c r="N601" s="34" t="s">
        <v>2358</v>
      </c>
      <c r="O601" s="34" t="s">
        <v>147</v>
      </c>
    </row>
    <row r="602" spans="11:15" x14ac:dyDescent="0.25">
      <c r="K602" s="34" t="s">
        <v>2359</v>
      </c>
      <c r="M602" s="40" t="s">
        <v>2360</v>
      </c>
      <c r="N602" s="34" t="s">
        <v>2361</v>
      </c>
      <c r="O602" s="34" t="s">
        <v>147</v>
      </c>
    </row>
    <row r="603" spans="11:15" x14ac:dyDescent="0.25">
      <c r="K603" s="34" t="s">
        <v>2362</v>
      </c>
      <c r="M603" s="40" t="s">
        <v>2363</v>
      </c>
      <c r="N603" s="34" t="s">
        <v>2364</v>
      </c>
      <c r="O603" s="34" t="s">
        <v>147</v>
      </c>
    </row>
    <row r="604" spans="11:15" x14ac:dyDescent="0.25">
      <c r="K604" s="34" t="s">
        <v>2365</v>
      </c>
      <c r="M604" s="40" t="s">
        <v>2366</v>
      </c>
      <c r="N604" s="34" t="s">
        <v>2367</v>
      </c>
      <c r="O604" s="34" t="s">
        <v>147</v>
      </c>
    </row>
    <row r="605" spans="11:15" x14ac:dyDescent="0.25">
      <c r="K605" s="34" t="s">
        <v>2368</v>
      </c>
      <c r="M605" s="40" t="s">
        <v>1227</v>
      </c>
      <c r="N605" s="34" t="s">
        <v>2369</v>
      </c>
      <c r="O605" s="34" t="s">
        <v>147</v>
      </c>
    </row>
    <row r="606" spans="11:15" x14ac:dyDescent="0.25">
      <c r="K606" s="34" t="s">
        <v>2370</v>
      </c>
      <c r="M606" s="40" t="s">
        <v>2371</v>
      </c>
      <c r="N606" s="34" t="s">
        <v>2372</v>
      </c>
      <c r="O606" s="34" t="s">
        <v>147</v>
      </c>
    </row>
    <row r="607" spans="11:15" x14ac:dyDescent="0.25">
      <c r="K607" s="34" t="s">
        <v>2373</v>
      </c>
      <c r="M607" s="40" t="s">
        <v>1240</v>
      </c>
      <c r="N607" s="34" t="s">
        <v>2374</v>
      </c>
      <c r="O607" s="34" t="s">
        <v>147</v>
      </c>
    </row>
    <row r="608" spans="11:15" x14ac:dyDescent="0.25">
      <c r="K608" s="34" t="s">
        <v>2375</v>
      </c>
      <c r="M608" s="40" t="s">
        <v>1245</v>
      </c>
      <c r="N608" s="34" t="s">
        <v>2376</v>
      </c>
      <c r="O608" s="34" t="s">
        <v>147</v>
      </c>
    </row>
    <row r="609" spans="11:15" x14ac:dyDescent="0.25">
      <c r="K609" s="34" t="s">
        <v>2377</v>
      </c>
      <c r="M609" s="40" t="s">
        <v>1250</v>
      </c>
      <c r="N609" s="34" t="s">
        <v>2378</v>
      </c>
      <c r="O609" s="34" t="s">
        <v>147</v>
      </c>
    </row>
    <row r="610" spans="11:15" x14ac:dyDescent="0.25">
      <c r="K610" s="34" t="s">
        <v>2379</v>
      </c>
      <c r="M610" s="40" t="s">
        <v>1255</v>
      </c>
      <c r="N610" s="34" t="s">
        <v>2380</v>
      </c>
      <c r="O610" s="34" t="s">
        <v>147</v>
      </c>
    </row>
    <row r="611" spans="11:15" x14ac:dyDescent="0.25">
      <c r="K611" s="34" t="s">
        <v>2381</v>
      </c>
      <c r="M611" s="40" t="s">
        <v>1260</v>
      </c>
      <c r="N611" s="34" t="s">
        <v>2382</v>
      </c>
      <c r="O611" s="34" t="s">
        <v>147</v>
      </c>
    </row>
    <row r="612" spans="11:15" x14ac:dyDescent="0.25">
      <c r="K612" s="34" t="s">
        <v>2383</v>
      </c>
      <c r="M612" s="40" t="s">
        <v>1265</v>
      </c>
      <c r="N612" s="34" t="s">
        <v>2384</v>
      </c>
      <c r="O612" s="34" t="s">
        <v>147</v>
      </c>
    </row>
    <row r="613" spans="11:15" x14ac:dyDescent="0.25">
      <c r="K613" s="34" t="s">
        <v>2385</v>
      </c>
      <c r="M613" s="40" t="s">
        <v>1269</v>
      </c>
      <c r="N613" s="34" t="s">
        <v>2386</v>
      </c>
      <c r="O613" s="34" t="s">
        <v>147</v>
      </c>
    </row>
    <row r="614" spans="11:15" x14ac:dyDescent="0.25">
      <c r="K614" s="34" t="s">
        <v>2387</v>
      </c>
      <c r="M614" s="40" t="s">
        <v>1274</v>
      </c>
      <c r="N614" s="34" t="s">
        <v>2388</v>
      </c>
      <c r="O614" s="34" t="s">
        <v>147</v>
      </c>
    </row>
    <row r="615" spans="11:15" x14ac:dyDescent="0.25">
      <c r="K615" s="34" t="s">
        <v>2389</v>
      </c>
      <c r="M615" s="40" t="s">
        <v>1278</v>
      </c>
      <c r="N615" s="34" t="s">
        <v>2390</v>
      </c>
      <c r="O615" s="34" t="s">
        <v>147</v>
      </c>
    </row>
    <row r="616" spans="11:15" x14ac:dyDescent="0.25">
      <c r="K616" s="34" t="s">
        <v>2391</v>
      </c>
      <c r="M616" s="40" t="s">
        <v>1282</v>
      </c>
      <c r="N616" s="34" t="s">
        <v>2392</v>
      </c>
      <c r="O616" s="34" t="s">
        <v>147</v>
      </c>
    </row>
    <row r="617" spans="11:15" x14ac:dyDescent="0.25">
      <c r="K617" s="34" t="s">
        <v>2393</v>
      </c>
      <c r="M617" s="40" t="s">
        <v>1287</v>
      </c>
      <c r="N617" s="34" t="s">
        <v>2394</v>
      </c>
      <c r="O617" s="34" t="s">
        <v>147</v>
      </c>
    </row>
    <row r="618" spans="11:15" x14ac:dyDescent="0.25">
      <c r="K618" s="34" t="s">
        <v>2395</v>
      </c>
      <c r="M618" s="40" t="s">
        <v>1291</v>
      </c>
      <c r="N618" s="34" t="s">
        <v>2396</v>
      </c>
      <c r="O618" s="34" t="s">
        <v>147</v>
      </c>
    </row>
    <row r="619" spans="11:15" x14ac:dyDescent="0.25">
      <c r="K619" s="34" t="s">
        <v>2397</v>
      </c>
      <c r="M619" s="40" t="s">
        <v>1295</v>
      </c>
      <c r="N619" s="34" t="s">
        <v>2398</v>
      </c>
      <c r="O619" s="34" t="s">
        <v>147</v>
      </c>
    </row>
    <row r="620" spans="11:15" x14ac:dyDescent="0.25">
      <c r="K620" s="34" t="s">
        <v>2399</v>
      </c>
      <c r="M620" s="40" t="s">
        <v>1300</v>
      </c>
      <c r="N620" s="34" t="s">
        <v>2400</v>
      </c>
      <c r="O620" s="34" t="s">
        <v>147</v>
      </c>
    </row>
    <row r="621" spans="11:15" x14ac:dyDescent="0.25">
      <c r="K621" s="34" t="s">
        <v>2401</v>
      </c>
      <c r="M621" s="40" t="s">
        <v>2402</v>
      </c>
      <c r="N621" s="34" t="s">
        <v>2403</v>
      </c>
      <c r="O621" s="34" t="s">
        <v>147</v>
      </c>
    </row>
    <row r="622" spans="11:15" x14ac:dyDescent="0.25">
      <c r="K622" s="34" t="s">
        <v>2404</v>
      </c>
      <c r="M622" s="40" t="s">
        <v>1308</v>
      </c>
      <c r="N622" s="34" t="s">
        <v>2405</v>
      </c>
      <c r="O622" s="34" t="s">
        <v>147</v>
      </c>
    </row>
    <row r="623" spans="11:15" x14ac:dyDescent="0.25">
      <c r="K623" s="34" t="s">
        <v>1777</v>
      </c>
      <c r="M623" s="40" t="s">
        <v>2406</v>
      </c>
      <c r="N623" s="34" t="s">
        <v>2407</v>
      </c>
      <c r="O623" s="34" t="s">
        <v>147</v>
      </c>
    </row>
    <row r="624" spans="11:15" x14ac:dyDescent="0.25">
      <c r="K624" s="34" t="s">
        <v>2408</v>
      </c>
      <c r="M624" s="40" t="s">
        <v>2409</v>
      </c>
      <c r="N624" s="34" t="s">
        <v>2410</v>
      </c>
      <c r="O624" s="34" t="s">
        <v>147</v>
      </c>
    </row>
    <row r="625" spans="11:15" x14ac:dyDescent="0.25">
      <c r="K625" s="34" t="s">
        <v>2411</v>
      </c>
      <c r="M625" s="40" t="s">
        <v>1321</v>
      </c>
      <c r="N625" s="34" t="s">
        <v>2412</v>
      </c>
      <c r="O625" s="34" t="s">
        <v>147</v>
      </c>
    </row>
    <row r="626" spans="11:15" x14ac:dyDescent="0.25">
      <c r="K626" s="34" t="s">
        <v>2413</v>
      </c>
      <c r="M626" s="40" t="s">
        <v>1325</v>
      </c>
      <c r="N626" s="34" t="s">
        <v>2414</v>
      </c>
      <c r="O626" s="34" t="s">
        <v>147</v>
      </c>
    </row>
    <row r="627" spans="11:15" x14ac:dyDescent="0.25">
      <c r="K627" s="34" t="s">
        <v>2413</v>
      </c>
      <c r="M627" s="40" t="s">
        <v>1329</v>
      </c>
      <c r="N627" s="34" t="s">
        <v>2415</v>
      </c>
      <c r="O627" s="34" t="s">
        <v>147</v>
      </c>
    </row>
    <row r="628" spans="11:15" x14ac:dyDescent="0.25">
      <c r="K628" s="34" t="s">
        <v>2416</v>
      </c>
      <c r="M628" s="40" t="s">
        <v>1333</v>
      </c>
      <c r="N628" s="34" t="s">
        <v>2417</v>
      </c>
      <c r="O628" s="34" t="s">
        <v>147</v>
      </c>
    </row>
    <row r="629" spans="11:15" x14ac:dyDescent="0.25">
      <c r="K629" s="34" t="s">
        <v>2418</v>
      </c>
      <c r="M629" s="40" t="s">
        <v>1337</v>
      </c>
      <c r="N629" s="34" t="s">
        <v>2419</v>
      </c>
      <c r="O629" s="34" t="s">
        <v>147</v>
      </c>
    </row>
    <row r="630" spans="11:15" x14ac:dyDescent="0.25">
      <c r="K630" s="34" t="s">
        <v>2420</v>
      </c>
      <c r="M630" s="40" t="s">
        <v>1341</v>
      </c>
      <c r="N630" s="34" t="s">
        <v>2421</v>
      </c>
      <c r="O630" s="34" t="s">
        <v>147</v>
      </c>
    </row>
    <row r="631" spans="11:15" x14ac:dyDescent="0.25">
      <c r="K631" s="34" t="s">
        <v>2422</v>
      </c>
      <c r="M631" s="40" t="s">
        <v>1344</v>
      </c>
      <c r="N631" s="34" t="s">
        <v>2423</v>
      </c>
      <c r="O631" s="34" t="s">
        <v>147</v>
      </c>
    </row>
    <row r="632" spans="11:15" x14ac:dyDescent="0.25">
      <c r="K632" s="34" t="s">
        <v>2424</v>
      </c>
      <c r="M632" s="40" t="s">
        <v>2425</v>
      </c>
      <c r="N632" s="34" t="s">
        <v>2426</v>
      </c>
      <c r="O632" s="34" t="s">
        <v>147</v>
      </c>
    </row>
    <row r="633" spans="11:15" x14ac:dyDescent="0.25">
      <c r="K633" s="34" t="s">
        <v>2427</v>
      </c>
      <c r="M633" s="40" t="s">
        <v>1352</v>
      </c>
      <c r="N633" s="34" t="s">
        <v>2428</v>
      </c>
      <c r="O633" s="34" t="s">
        <v>147</v>
      </c>
    </row>
    <row r="634" spans="11:15" x14ac:dyDescent="0.25">
      <c r="K634" s="34" t="s">
        <v>2429</v>
      </c>
      <c r="M634" s="40" t="s">
        <v>1355</v>
      </c>
      <c r="N634" s="34" t="s">
        <v>2430</v>
      </c>
      <c r="O634" s="34" t="s">
        <v>147</v>
      </c>
    </row>
    <row r="635" spans="11:15" x14ac:dyDescent="0.25">
      <c r="K635" s="34" t="s">
        <v>2431</v>
      </c>
      <c r="M635" s="40" t="s">
        <v>2432</v>
      </c>
      <c r="N635" s="34" t="s">
        <v>2433</v>
      </c>
      <c r="O635" s="34" t="s">
        <v>147</v>
      </c>
    </row>
    <row r="636" spans="11:15" x14ac:dyDescent="0.25">
      <c r="K636" s="34" t="s">
        <v>2434</v>
      </c>
      <c r="M636" s="40" t="s">
        <v>2435</v>
      </c>
      <c r="N636" s="34" t="s">
        <v>2436</v>
      </c>
      <c r="O636" s="34" t="s">
        <v>147</v>
      </c>
    </row>
    <row r="637" spans="11:15" x14ac:dyDescent="0.25">
      <c r="K637" s="34" t="s">
        <v>2437</v>
      </c>
      <c r="M637" s="40" t="s">
        <v>187</v>
      </c>
      <c r="N637" s="34" t="s">
        <v>2438</v>
      </c>
      <c r="O637" s="34" t="s">
        <v>147</v>
      </c>
    </row>
    <row r="638" spans="11:15" x14ac:dyDescent="0.25">
      <c r="K638" s="34" t="s">
        <v>2439</v>
      </c>
      <c r="M638" s="40" t="s">
        <v>1367</v>
      </c>
      <c r="N638" s="34" t="s">
        <v>2440</v>
      </c>
      <c r="O638" s="34" t="s">
        <v>147</v>
      </c>
    </row>
    <row r="639" spans="11:15" x14ac:dyDescent="0.25">
      <c r="K639" s="34" t="s">
        <v>2441</v>
      </c>
      <c r="M639" s="40" t="s">
        <v>1371</v>
      </c>
      <c r="N639" s="34" t="s">
        <v>2442</v>
      </c>
      <c r="O639" s="34" t="s">
        <v>147</v>
      </c>
    </row>
    <row r="640" spans="11:15" x14ac:dyDescent="0.25">
      <c r="K640" s="34" t="s">
        <v>2443</v>
      </c>
      <c r="M640" s="40" t="s">
        <v>1374</v>
      </c>
      <c r="N640" s="34" t="s">
        <v>2444</v>
      </c>
      <c r="O640" s="34" t="s">
        <v>147</v>
      </c>
    </row>
    <row r="641" spans="11:15" x14ac:dyDescent="0.25">
      <c r="K641" s="34" t="s">
        <v>2445</v>
      </c>
      <c r="M641" s="40" t="s">
        <v>1378</v>
      </c>
      <c r="N641" s="34" t="s">
        <v>2446</v>
      </c>
      <c r="O641" s="34" t="s">
        <v>147</v>
      </c>
    </row>
    <row r="642" spans="11:15" x14ac:dyDescent="0.25">
      <c r="K642" s="34" t="s">
        <v>2447</v>
      </c>
      <c r="M642" s="40" t="s">
        <v>1382</v>
      </c>
      <c r="N642" s="34" t="s">
        <v>2448</v>
      </c>
      <c r="O642" s="34" t="s">
        <v>147</v>
      </c>
    </row>
    <row r="643" spans="11:15" x14ac:dyDescent="0.25">
      <c r="K643" s="34" t="s">
        <v>2449</v>
      </c>
      <c r="M643" s="40" t="s">
        <v>1385</v>
      </c>
      <c r="N643" s="34" t="s">
        <v>2450</v>
      </c>
      <c r="O643" s="34" t="s">
        <v>147</v>
      </c>
    </row>
    <row r="644" spans="11:15" x14ac:dyDescent="0.25">
      <c r="K644" s="34" t="s">
        <v>2451</v>
      </c>
      <c r="M644" s="40" t="s">
        <v>1388</v>
      </c>
      <c r="N644" s="34" t="s">
        <v>2452</v>
      </c>
      <c r="O644" s="34" t="s">
        <v>147</v>
      </c>
    </row>
    <row r="645" spans="11:15" x14ac:dyDescent="0.25">
      <c r="K645" s="34" t="s">
        <v>2453</v>
      </c>
      <c r="M645" s="40" t="s">
        <v>2004</v>
      </c>
      <c r="N645" s="34" t="s">
        <v>2454</v>
      </c>
      <c r="O645" s="34" t="s">
        <v>147</v>
      </c>
    </row>
    <row r="646" spans="11:15" x14ac:dyDescent="0.25">
      <c r="K646" s="34" t="s">
        <v>2455</v>
      </c>
      <c r="M646" s="40" t="s">
        <v>1393</v>
      </c>
      <c r="N646" s="34" t="s">
        <v>2456</v>
      </c>
      <c r="O646" s="34" t="s">
        <v>147</v>
      </c>
    </row>
    <row r="647" spans="11:15" x14ac:dyDescent="0.25">
      <c r="K647" s="34" t="s">
        <v>2455</v>
      </c>
      <c r="M647" s="40" t="s">
        <v>1396</v>
      </c>
      <c r="N647" s="34" t="s">
        <v>2457</v>
      </c>
      <c r="O647" s="34" t="s">
        <v>147</v>
      </c>
    </row>
    <row r="648" spans="11:15" x14ac:dyDescent="0.25">
      <c r="K648" s="34" t="s">
        <v>2458</v>
      </c>
      <c r="M648" s="40" t="s">
        <v>1400</v>
      </c>
      <c r="N648" s="34" t="s">
        <v>2459</v>
      </c>
      <c r="O648" s="34" t="s">
        <v>147</v>
      </c>
    </row>
    <row r="649" spans="11:15" x14ac:dyDescent="0.25">
      <c r="K649" s="34" t="s">
        <v>2460</v>
      </c>
      <c r="M649" s="40" t="s">
        <v>1403</v>
      </c>
      <c r="N649" s="34" t="s">
        <v>2461</v>
      </c>
      <c r="O649" s="34" t="s">
        <v>147</v>
      </c>
    </row>
    <row r="650" spans="11:15" x14ac:dyDescent="0.25">
      <c r="K650" s="34" t="s">
        <v>2462</v>
      </c>
      <c r="M650" s="40" t="s">
        <v>1406</v>
      </c>
      <c r="N650" s="34" t="s">
        <v>2463</v>
      </c>
      <c r="O650" s="34" t="s">
        <v>147</v>
      </c>
    </row>
    <row r="651" spans="11:15" x14ac:dyDescent="0.25">
      <c r="K651" s="34" t="s">
        <v>2464</v>
      </c>
      <c r="M651" s="40" t="s">
        <v>1410</v>
      </c>
      <c r="N651" s="34" t="s">
        <v>2465</v>
      </c>
      <c r="O651" s="34" t="s">
        <v>147</v>
      </c>
    </row>
    <row r="652" spans="11:15" x14ac:dyDescent="0.25">
      <c r="K652" s="34" t="s">
        <v>1779</v>
      </c>
      <c r="M652" s="40" t="s">
        <v>1413</v>
      </c>
      <c r="N652" s="34" t="s">
        <v>2466</v>
      </c>
      <c r="O652" s="34" t="s">
        <v>147</v>
      </c>
    </row>
    <row r="653" spans="11:15" x14ac:dyDescent="0.25">
      <c r="K653" s="34" t="s">
        <v>2467</v>
      </c>
      <c r="M653" s="40" t="s">
        <v>2468</v>
      </c>
      <c r="N653" s="34" t="s">
        <v>2469</v>
      </c>
      <c r="O653" s="34" t="s">
        <v>147</v>
      </c>
    </row>
    <row r="654" spans="11:15" x14ac:dyDescent="0.25">
      <c r="K654" s="34" t="s">
        <v>2470</v>
      </c>
      <c r="M654" s="40" t="s">
        <v>1419</v>
      </c>
      <c r="N654" s="34" t="s">
        <v>2471</v>
      </c>
      <c r="O654" s="34" t="s">
        <v>147</v>
      </c>
    </row>
    <row r="655" spans="11:15" x14ac:dyDescent="0.25">
      <c r="K655" s="34" t="s">
        <v>2472</v>
      </c>
      <c r="M655" s="40" t="s">
        <v>1422</v>
      </c>
      <c r="N655" s="34" t="s">
        <v>2473</v>
      </c>
      <c r="O655" s="34" t="s">
        <v>147</v>
      </c>
    </row>
    <row r="656" spans="11:15" x14ac:dyDescent="0.25">
      <c r="K656" s="34" t="s">
        <v>2474</v>
      </c>
      <c r="M656" s="40" t="s">
        <v>1425</v>
      </c>
      <c r="N656" s="34" t="s">
        <v>2475</v>
      </c>
      <c r="O656" s="34" t="s">
        <v>147</v>
      </c>
    </row>
    <row r="657" spans="11:15" x14ac:dyDescent="0.25">
      <c r="K657" s="34" t="s">
        <v>2476</v>
      </c>
      <c r="M657" s="40" t="s">
        <v>2477</v>
      </c>
      <c r="N657" s="34" t="s">
        <v>2478</v>
      </c>
      <c r="O657" s="34" t="s">
        <v>147</v>
      </c>
    </row>
    <row r="658" spans="11:15" x14ac:dyDescent="0.25">
      <c r="K658" s="34" t="s">
        <v>1782</v>
      </c>
      <c r="M658" s="40" t="s">
        <v>1432</v>
      </c>
      <c r="N658" s="34" t="s">
        <v>2479</v>
      </c>
      <c r="O658" s="34" t="s">
        <v>147</v>
      </c>
    </row>
    <row r="659" spans="11:15" x14ac:dyDescent="0.25">
      <c r="K659" s="34" t="s">
        <v>2480</v>
      </c>
      <c r="M659" s="40" t="s">
        <v>1435</v>
      </c>
      <c r="N659" s="34" t="s">
        <v>2481</v>
      </c>
      <c r="O659" s="34" t="s">
        <v>147</v>
      </c>
    </row>
    <row r="660" spans="11:15" x14ac:dyDescent="0.25">
      <c r="K660" s="34" t="s">
        <v>2482</v>
      </c>
      <c r="M660" s="40" t="s">
        <v>1438</v>
      </c>
      <c r="N660" s="34" t="s">
        <v>2483</v>
      </c>
      <c r="O660" s="34" t="s">
        <v>147</v>
      </c>
    </row>
    <row r="661" spans="11:15" x14ac:dyDescent="0.25">
      <c r="K661" s="34" t="s">
        <v>2484</v>
      </c>
      <c r="M661" s="40" t="s">
        <v>1443</v>
      </c>
      <c r="N661" s="34" t="s">
        <v>2485</v>
      </c>
      <c r="O661" s="34" t="s">
        <v>147</v>
      </c>
    </row>
    <row r="662" spans="11:15" x14ac:dyDescent="0.25">
      <c r="K662" s="34" t="s">
        <v>2486</v>
      </c>
      <c r="M662" s="40" t="s">
        <v>1447</v>
      </c>
      <c r="N662" s="34" t="s">
        <v>2487</v>
      </c>
      <c r="O662" s="34" t="s">
        <v>147</v>
      </c>
    </row>
    <row r="663" spans="11:15" x14ac:dyDescent="0.25">
      <c r="K663" s="34" t="s">
        <v>2488</v>
      </c>
      <c r="M663" s="40" t="s">
        <v>2489</v>
      </c>
      <c r="N663" s="34" t="s">
        <v>2490</v>
      </c>
      <c r="O663" s="34" t="s">
        <v>147</v>
      </c>
    </row>
    <row r="664" spans="11:15" x14ac:dyDescent="0.25">
      <c r="K664" s="34" t="s">
        <v>2491</v>
      </c>
      <c r="M664" s="40" t="s">
        <v>1456</v>
      </c>
      <c r="N664" s="34" t="s">
        <v>2492</v>
      </c>
      <c r="O664" s="34" t="s">
        <v>147</v>
      </c>
    </row>
    <row r="665" spans="11:15" x14ac:dyDescent="0.25">
      <c r="K665" s="34" t="s">
        <v>2493</v>
      </c>
      <c r="M665" s="40" t="s">
        <v>1459</v>
      </c>
      <c r="N665" s="34" t="s">
        <v>2494</v>
      </c>
      <c r="O665" s="34" t="s">
        <v>147</v>
      </c>
    </row>
    <row r="666" spans="11:15" x14ac:dyDescent="0.25">
      <c r="K666" s="34" t="s">
        <v>2495</v>
      </c>
      <c r="M666" s="40" t="s">
        <v>1462</v>
      </c>
      <c r="N666" s="34" t="s">
        <v>2496</v>
      </c>
      <c r="O666" s="34" t="s">
        <v>147</v>
      </c>
    </row>
    <row r="667" spans="11:15" x14ac:dyDescent="0.25">
      <c r="K667" s="34" t="s">
        <v>2497</v>
      </c>
      <c r="M667" s="40" t="s">
        <v>2498</v>
      </c>
      <c r="N667" s="34" t="s">
        <v>2499</v>
      </c>
      <c r="O667" s="34" t="s">
        <v>147</v>
      </c>
    </row>
    <row r="668" spans="11:15" x14ac:dyDescent="0.25">
      <c r="K668" s="34" t="s">
        <v>2500</v>
      </c>
      <c r="M668" s="40" t="s">
        <v>1469</v>
      </c>
      <c r="N668" s="34" t="s">
        <v>2501</v>
      </c>
      <c r="O668" s="34" t="s">
        <v>147</v>
      </c>
    </row>
    <row r="669" spans="11:15" x14ac:dyDescent="0.25">
      <c r="K669" s="34" t="s">
        <v>2502</v>
      </c>
      <c r="M669" s="40" t="s">
        <v>2503</v>
      </c>
      <c r="N669" s="34" t="s">
        <v>2504</v>
      </c>
      <c r="O669" s="34" t="s">
        <v>147</v>
      </c>
    </row>
    <row r="670" spans="11:15" x14ac:dyDescent="0.25">
      <c r="K670" s="34" t="s">
        <v>2505</v>
      </c>
      <c r="M670" s="40" t="s">
        <v>2506</v>
      </c>
      <c r="N670" s="34" t="s">
        <v>2507</v>
      </c>
      <c r="O670" s="34" t="s">
        <v>147</v>
      </c>
    </row>
    <row r="671" spans="11:15" x14ac:dyDescent="0.25">
      <c r="K671" s="34" t="s">
        <v>2508</v>
      </c>
      <c r="M671" s="40" t="s">
        <v>1479</v>
      </c>
      <c r="N671" s="34" t="s">
        <v>2509</v>
      </c>
      <c r="O671" s="34" t="s">
        <v>147</v>
      </c>
    </row>
    <row r="672" spans="11:15" x14ac:dyDescent="0.25">
      <c r="K672" s="34" t="s">
        <v>2510</v>
      </c>
      <c r="M672" s="40" t="s">
        <v>1482</v>
      </c>
      <c r="N672" s="34" t="s">
        <v>2511</v>
      </c>
      <c r="O672" s="34" t="s">
        <v>147</v>
      </c>
    </row>
    <row r="673" spans="11:15" x14ac:dyDescent="0.25">
      <c r="K673" s="34" t="s">
        <v>2512</v>
      </c>
      <c r="M673" s="40" t="s">
        <v>1487</v>
      </c>
      <c r="N673" s="34" t="s">
        <v>2513</v>
      </c>
      <c r="O673" s="34" t="s">
        <v>147</v>
      </c>
    </row>
    <row r="674" spans="11:15" x14ac:dyDescent="0.25">
      <c r="K674" s="34" t="s">
        <v>2514</v>
      </c>
      <c r="M674" s="40" t="s">
        <v>1491</v>
      </c>
      <c r="N674" s="34" t="s">
        <v>2515</v>
      </c>
      <c r="O674" s="34" t="s">
        <v>147</v>
      </c>
    </row>
    <row r="675" spans="11:15" x14ac:dyDescent="0.25">
      <c r="K675" s="34" t="s">
        <v>2516</v>
      </c>
      <c r="M675" s="40" t="s">
        <v>1495</v>
      </c>
      <c r="N675" s="34" t="s">
        <v>2517</v>
      </c>
      <c r="O675" s="34" t="s">
        <v>147</v>
      </c>
    </row>
    <row r="676" spans="11:15" x14ac:dyDescent="0.25">
      <c r="K676" s="34" t="s">
        <v>1785</v>
      </c>
      <c r="M676" s="40" t="s">
        <v>1498</v>
      </c>
      <c r="N676" s="34" t="s">
        <v>2518</v>
      </c>
      <c r="O676" s="34" t="s">
        <v>147</v>
      </c>
    </row>
    <row r="677" spans="11:15" x14ac:dyDescent="0.25">
      <c r="K677" s="34" t="s">
        <v>2519</v>
      </c>
      <c r="M677" s="40" t="s">
        <v>1501</v>
      </c>
      <c r="N677" s="34" t="s">
        <v>2520</v>
      </c>
      <c r="O677" s="34" t="s">
        <v>147</v>
      </c>
    </row>
    <row r="678" spans="11:15" x14ac:dyDescent="0.25">
      <c r="K678" s="34" t="s">
        <v>2521</v>
      </c>
      <c r="M678" s="40" t="s">
        <v>2522</v>
      </c>
      <c r="N678" s="34" t="s">
        <v>2523</v>
      </c>
      <c r="O678" s="34" t="s">
        <v>147</v>
      </c>
    </row>
    <row r="679" spans="11:15" x14ac:dyDescent="0.25">
      <c r="K679" s="34" t="s">
        <v>2524</v>
      </c>
      <c r="M679" s="40" t="s">
        <v>1508</v>
      </c>
      <c r="N679" s="34" t="s">
        <v>2525</v>
      </c>
      <c r="O679" s="34" t="s">
        <v>147</v>
      </c>
    </row>
    <row r="680" spans="11:15" x14ac:dyDescent="0.25">
      <c r="K680" s="34" t="s">
        <v>2526</v>
      </c>
      <c r="M680" s="40" t="s">
        <v>1511</v>
      </c>
      <c r="N680" s="34" t="s">
        <v>2527</v>
      </c>
      <c r="O680" s="34" t="s">
        <v>147</v>
      </c>
    </row>
    <row r="681" spans="11:15" x14ac:dyDescent="0.25">
      <c r="K681" s="34" t="s">
        <v>2528</v>
      </c>
      <c r="M681" s="40" t="s">
        <v>1514</v>
      </c>
      <c r="N681" s="34" t="s">
        <v>2529</v>
      </c>
      <c r="O681" s="34" t="s">
        <v>147</v>
      </c>
    </row>
    <row r="682" spans="11:15" x14ac:dyDescent="0.25">
      <c r="K682" s="34" t="s">
        <v>2530</v>
      </c>
      <c r="M682" s="40" t="s">
        <v>2531</v>
      </c>
      <c r="N682" s="34" t="s">
        <v>2532</v>
      </c>
      <c r="O682" s="34" t="s">
        <v>147</v>
      </c>
    </row>
    <row r="683" spans="11:15" x14ac:dyDescent="0.25">
      <c r="K683" s="34" t="s">
        <v>2533</v>
      </c>
      <c r="M683" s="40" t="s">
        <v>1520</v>
      </c>
      <c r="N683" s="34" t="s">
        <v>2534</v>
      </c>
      <c r="O683" s="34" t="s">
        <v>147</v>
      </c>
    </row>
    <row r="684" spans="11:15" x14ac:dyDescent="0.25">
      <c r="K684" s="34" t="s">
        <v>2535</v>
      </c>
      <c r="M684" s="40" t="s">
        <v>1523</v>
      </c>
      <c r="N684" s="34" t="s">
        <v>2536</v>
      </c>
      <c r="O684" s="34" t="s">
        <v>147</v>
      </c>
    </row>
    <row r="685" spans="11:15" x14ac:dyDescent="0.25">
      <c r="K685" s="34" t="s">
        <v>2537</v>
      </c>
      <c r="M685" s="40" t="s">
        <v>1526</v>
      </c>
      <c r="N685" s="34" t="s">
        <v>2538</v>
      </c>
      <c r="O685" s="34" t="s">
        <v>147</v>
      </c>
    </row>
    <row r="686" spans="11:15" x14ac:dyDescent="0.25">
      <c r="K686" s="34" t="s">
        <v>2539</v>
      </c>
      <c r="M686" s="40" t="s">
        <v>1529</v>
      </c>
      <c r="N686" s="34" t="s">
        <v>2540</v>
      </c>
      <c r="O686" s="34" t="s">
        <v>147</v>
      </c>
    </row>
    <row r="687" spans="11:15" x14ac:dyDescent="0.25">
      <c r="K687" s="34" t="s">
        <v>2541</v>
      </c>
      <c r="M687" s="40" t="s">
        <v>1532</v>
      </c>
      <c r="N687" s="34" t="s">
        <v>2542</v>
      </c>
      <c r="O687" s="34" t="s">
        <v>147</v>
      </c>
    </row>
    <row r="688" spans="11:15" x14ac:dyDescent="0.25">
      <c r="K688" s="34" t="s">
        <v>2543</v>
      </c>
      <c r="M688" s="40" t="s">
        <v>1535</v>
      </c>
      <c r="N688" s="34" t="s">
        <v>2544</v>
      </c>
      <c r="O688" s="34" t="s">
        <v>147</v>
      </c>
    </row>
    <row r="689" spans="11:15" x14ac:dyDescent="0.25">
      <c r="K689" s="34" t="s">
        <v>2545</v>
      </c>
      <c r="M689" s="40" t="s">
        <v>1538</v>
      </c>
      <c r="N689" s="34" t="s">
        <v>2546</v>
      </c>
      <c r="O689" s="34" t="s">
        <v>147</v>
      </c>
    </row>
    <row r="690" spans="11:15" x14ac:dyDescent="0.25">
      <c r="K690" s="34" t="s">
        <v>2547</v>
      </c>
      <c r="M690" s="40" t="s">
        <v>1541</v>
      </c>
      <c r="N690" s="34" t="s">
        <v>2548</v>
      </c>
      <c r="O690" s="34" t="s">
        <v>147</v>
      </c>
    </row>
    <row r="691" spans="11:15" x14ac:dyDescent="0.25">
      <c r="K691" s="34" t="s">
        <v>2549</v>
      </c>
      <c r="M691" s="40" t="s">
        <v>1544</v>
      </c>
      <c r="N691" s="34" t="s">
        <v>2550</v>
      </c>
      <c r="O691" s="34" t="s">
        <v>147</v>
      </c>
    </row>
    <row r="692" spans="11:15" x14ac:dyDescent="0.25">
      <c r="K692" s="34" t="s">
        <v>2551</v>
      </c>
      <c r="M692" s="40" t="s">
        <v>2552</v>
      </c>
      <c r="N692" s="34" t="s">
        <v>2553</v>
      </c>
      <c r="O692" s="34" t="s">
        <v>147</v>
      </c>
    </row>
    <row r="693" spans="11:15" x14ac:dyDescent="0.25">
      <c r="K693" s="34" t="s">
        <v>2551</v>
      </c>
      <c r="M693" s="40" t="s">
        <v>1549</v>
      </c>
      <c r="N693" s="34" t="s">
        <v>2554</v>
      </c>
      <c r="O693" s="34" t="s">
        <v>147</v>
      </c>
    </row>
    <row r="694" spans="11:15" x14ac:dyDescent="0.25">
      <c r="K694" s="34" t="s">
        <v>2555</v>
      </c>
      <c r="M694" s="40" t="s">
        <v>2556</v>
      </c>
      <c r="N694" s="34" t="s">
        <v>2557</v>
      </c>
      <c r="O694" s="34" t="s">
        <v>147</v>
      </c>
    </row>
    <row r="695" spans="11:15" x14ac:dyDescent="0.25">
      <c r="K695" s="34" t="s">
        <v>2558</v>
      </c>
      <c r="M695" s="40" t="s">
        <v>1554</v>
      </c>
      <c r="N695" s="34" t="s">
        <v>2559</v>
      </c>
      <c r="O695" s="34" t="s">
        <v>147</v>
      </c>
    </row>
    <row r="696" spans="11:15" x14ac:dyDescent="0.25">
      <c r="K696" s="34" t="s">
        <v>2560</v>
      </c>
      <c r="M696" s="40" t="s">
        <v>1557</v>
      </c>
      <c r="N696" s="34" t="s">
        <v>2561</v>
      </c>
      <c r="O696" s="34" t="s">
        <v>147</v>
      </c>
    </row>
    <row r="697" spans="11:15" x14ac:dyDescent="0.25">
      <c r="K697" s="34" t="s">
        <v>2562</v>
      </c>
      <c r="M697" s="40" t="s">
        <v>1560</v>
      </c>
      <c r="N697" s="34" t="s">
        <v>2563</v>
      </c>
      <c r="O697" s="34" t="s">
        <v>147</v>
      </c>
    </row>
    <row r="698" spans="11:15" x14ac:dyDescent="0.25">
      <c r="K698" s="34" t="s">
        <v>2564</v>
      </c>
      <c r="M698" s="40" t="s">
        <v>1563</v>
      </c>
      <c r="N698" s="34" t="s">
        <v>2565</v>
      </c>
      <c r="O698" s="34" t="s">
        <v>147</v>
      </c>
    </row>
    <row r="699" spans="11:15" x14ac:dyDescent="0.25">
      <c r="K699" s="34" t="s">
        <v>2566</v>
      </c>
      <c r="M699" s="40" t="s">
        <v>2567</v>
      </c>
      <c r="N699" s="34" t="s">
        <v>2568</v>
      </c>
      <c r="O699" s="34" t="s">
        <v>147</v>
      </c>
    </row>
    <row r="700" spans="11:15" x14ac:dyDescent="0.25">
      <c r="K700" s="34" t="s">
        <v>2569</v>
      </c>
      <c r="M700" s="40" t="s">
        <v>1569</v>
      </c>
      <c r="N700" s="34" t="s">
        <v>2570</v>
      </c>
      <c r="O700" s="34" t="s">
        <v>147</v>
      </c>
    </row>
    <row r="701" spans="11:15" x14ac:dyDescent="0.25">
      <c r="K701" s="34" t="s">
        <v>1788</v>
      </c>
      <c r="M701" s="40" t="s">
        <v>1572</v>
      </c>
      <c r="N701" s="34" t="s">
        <v>2571</v>
      </c>
      <c r="O701" s="34" t="s">
        <v>147</v>
      </c>
    </row>
    <row r="702" spans="11:15" x14ac:dyDescent="0.25">
      <c r="K702" s="34" t="s">
        <v>2572</v>
      </c>
      <c r="M702" s="40" t="s">
        <v>2573</v>
      </c>
      <c r="N702" s="34" t="s">
        <v>2574</v>
      </c>
      <c r="O702" s="34" t="s">
        <v>147</v>
      </c>
    </row>
    <row r="703" spans="11:15" x14ac:dyDescent="0.25">
      <c r="K703" s="34" t="s">
        <v>2575</v>
      </c>
      <c r="M703" s="40" t="s">
        <v>1578</v>
      </c>
      <c r="N703" s="34" t="s">
        <v>2576</v>
      </c>
      <c r="O703" s="34" t="s">
        <v>147</v>
      </c>
    </row>
    <row r="704" spans="11:15" x14ac:dyDescent="0.25">
      <c r="K704" s="34" t="s">
        <v>2577</v>
      </c>
      <c r="M704" s="40" t="s">
        <v>1581</v>
      </c>
      <c r="N704" s="34" t="s">
        <v>2578</v>
      </c>
      <c r="O704" s="34" t="s">
        <v>147</v>
      </c>
    </row>
    <row r="705" spans="11:15" x14ac:dyDescent="0.25">
      <c r="K705" s="34" t="s">
        <v>2579</v>
      </c>
      <c r="M705" s="40" t="s">
        <v>1584</v>
      </c>
      <c r="N705" s="34" t="s">
        <v>2580</v>
      </c>
      <c r="O705" s="34" t="s">
        <v>147</v>
      </c>
    </row>
    <row r="706" spans="11:15" x14ac:dyDescent="0.25">
      <c r="K706" s="34" t="s">
        <v>2581</v>
      </c>
      <c r="M706" s="40" t="s">
        <v>1587</v>
      </c>
      <c r="N706" s="34" t="s">
        <v>2582</v>
      </c>
      <c r="O706" s="34" t="s">
        <v>147</v>
      </c>
    </row>
    <row r="707" spans="11:15" x14ac:dyDescent="0.25">
      <c r="K707" s="34" t="s">
        <v>2583</v>
      </c>
      <c r="M707" s="40" t="s">
        <v>2584</v>
      </c>
      <c r="N707" s="34" t="s">
        <v>2585</v>
      </c>
      <c r="O707" s="34" t="s">
        <v>147</v>
      </c>
    </row>
    <row r="708" spans="11:15" x14ac:dyDescent="0.25">
      <c r="K708" s="34" t="s">
        <v>2586</v>
      </c>
      <c r="M708" s="40" t="s">
        <v>1593</v>
      </c>
      <c r="N708" s="34" t="s">
        <v>2587</v>
      </c>
      <c r="O708" s="34" t="s">
        <v>147</v>
      </c>
    </row>
    <row r="709" spans="11:15" x14ac:dyDescent="0.25">
      <c r="K709" s="34" t="s">
        <v>2588</v>
      </c>
      <c r="M709" s="40" t="s">
        <v>1596</v>
      </c>
      <c r="N709" s="34" t="s">
        <v>2589</v>
      </c>
      <c r="O709" s="34" t="s">
        <v>147</v>
      </c>
    </row>
    <row r="710" spans="11:15" x14ac:dyDescent="0.25">
      <c r="K710" s="34" t="s">
        <v>2590</v>
      </c>
      <c r="M710" s="40" t="s">
        <v>1599</v>
      </c>
      <c r="N710" s="34" t="s">
        <v>2591</v>
      </c>
      <c r="O710" s="34" t="s">
        <v>147</v>
      </c>
    </row>
    <row r="711" spans="11:15" x14ac:dyDescent="0.25">
      <c r="K711" s="34" t="s">
        <v>2592</v>
      </c>
      <c r="M711" s="40" t="s">
        <v>1183</v>
      </c>
      <c r="N711" s="34" t="s">
        <v>1183</v>
      </c>
    </row>
    <row r="712" spans="11:15" x14ac:dyDescent="0.25">
      <c r="K712" s="34" t="s">
        <v>2593</v>
      </c>
      <c r="M712" s="40" t="s">
        <v>2594</v>
      </c>
    </row>
    <row r="713" spans="11:15" x14ac:dyDescent="0.25">
      <c r="K713" s="34" t="s">
        <v>2595</v>
      </c>
      <c r="M713" s="40" t="s">
        <v>348</v>
      </c>
      <c r="N713" s="34" t="s">
        <v>2596</v>
      </c>
      <c r="O713" s="34" t="s">
        <v>228</v>
      </c>
    </row>
    <row r="714" spans="11:15" x14ac:dyDescent="0.25">
      <c r="K714" s="34" t="s">
        <v>2597</v>
      </c>
      <c r="M714" s="40" t="s">
        <v>2598</v>
      </c>
      <c r="N714" s="34" t="s">
        <v>2599</v>
      </c>
      <c r="O714" s="34" t="s">
        <v>228</v>
      </c>
    </row>
    <row r="715" spans="11:15" x14ac:dyDescent="0.25">
      <c r="K715" s="34" t="s">
        <v>2600</v>
      </c>
      <c r="M715" s="40" t="s">
        <v>369</v>
      </c>
      <c r="N715" s="34" t="s">
        <v>2601</v>
      </c>
      <c r="O715" s="34" t="s">
        <v>228</v>
      </c>
    </row>
    <row r="716" spans="11:15" x14ac:dyDescent="0.25">
      <c r="K716" s="34" t="s">
        <v>2602</v>
      </c>
      <c r="M716" s="40" t="s">
        <v>361</v>
      </c>
      <c r="N716" s="34" t="s">
        <v>2603</v>
      </c>
      <c r="O716" s="34" t="s">
        <v>228</v>
      </c>
    </row>
    <row r="717" spans="11:15" x14ac:dyDescent="0.25">
      <c r="K717" s="34" t="s">
        <v>2604</v>
      </c>
      <c r="M717" s="40" t="s">
        <v>387</v>
      </c>
      <c r="N717" s="34" t="s">
        <v>2605</v>
      </c>
      <c r="O717" s="34" t="s">
        <v>228</v>
      </c>
    </row>
    <row r="718" spans="11:15" x14ac:dyDescent="0.25">
      <c r="K718" s="34" t="s">
        <v>2606</v>
      </c>
      <c r="M718" s="40" t="s">
        <v>398</v>
      </c>
      <c r="N718" s="34" t="s">
        <v>2607</v>
      </c>
      <c r="O718" s="34" t="s">
        <v>228</v>
      </c>
    </row>
    <row r="719" spans="11:15" x14ac:dyDescent="0.25">
      <c r="K719" s="34" t="s">
        <v>2608</v>
      </c>
      <c r="M719" s="40" t="s">
        <v>406</v>
      </c>
      <c r="N719" s="34" t="s">
        <v>2609</v>
      </c>
      <c r="O719" s="34" t="s">
        <v>228</v>
      </c>
    </row>
    <row r="720" spans="11:15" x14ac:dyDescent="0.25">
      <c r="K720" s="34" t="s">
        <v>2610</v>
      </c>
      <c r="M720" s="40" t="s">
        <v>415</v>
      </c>
      <c r="N720" s="34" t="s">
        <v>2611</v>
      </c>
      <c r="O720" s="34" t="s">
        <v>228</v>
      </c>
    </row>
    <row r="721" spans="11:15" x14ac:dyDescent="0.25">
      <c r="K721" s="34" t="s">
        <v>2612</v>
      </c>
      <c r="M721" s="40" t="s">
        <v>2613</v>
      </c>
      <c r="N721" s="34" t="s">
        <v>2614</v>
      </c>
      <c r="O721" s="34" t="s">
        <v>228</v>
      </c>
    </row>
    <row r="722" spans="11:15" x14ac:dyDescent="0.25">
      <c r="K722" s="34" t="s">
        <v>2615</v>
      </c>
      <c r="M722" s="40" t="s">
        <v>424</v>
      </c>
      <c r="N722" s="34" t="s">
        <v>2616</v>
      </c>
      <c r="O722" s="34" t="s">
        <v>228</v>
      </c>
    </row>
    <row r="723" spans="11:15" x14ac:dyDescent="0.25">
      <c r="K723" s="34" t="s">
        <v>1791</v>
      </c>
      <c r="M723" s="40" t="s">
        <v>1263</v>
      </c>
      <c r="N723" s="34" t="s">
        <v>2617</v>
      </c>
      <c r="O723" s="34" t="s">
        <v>228</v>
      </c>
    </row>
    <row r="724" spans="11:15" x14ac:dyDescent="0.25">
      <c r="K724" s="34" t="s">
        <v>2618</v>
      </c>
      <c r="M724" s="40" t="s">
        <v>444</v>
      </c>
      <c r="N724" s="34" t="s">
        <v>2619</v>
      </c>
      <c r="O724" s="34" t="s">
        <v>228</v>
      </c>
    </row>
    <row r="725" spans="11:15" x14ac:dyDescent="0.25">
      <c r="K725" s="34" t="s">
        <v>2620</v>
      </c>
      <c r="M725" s="40" t="s">
        <v>454</v>
      </c>
      <c r="N725" s="34" t="s">
        <v>2621</v>
      </c>
      <c r="O725" s="34" t="s">
        <v>228</v>
      </c>
    </row>
    <row r="726" spans="11:15" x14ac:dyDescent="0.25">
      <c r="K726" s="34" t="s">
        <v>1795</v>
      </c>
      <c r="M726" s="40" t="s">
        <v>2622</v>
      </c>
      <c r="N726" s="34" t="s">
        <v>2623</v>
      </c>
      <c r="O726" s="34" t="s">
        <v>228</v>
      </c>
    </row>
    <row r="727" spans="11:15" x14ac:dyDescent="0.25">
      <c r="K727" s="34" t="s">
        <v>2624</v>
      </c>
      <c r="M727" s="40" t="s">
        <v>2625</v>
      </c>
      <c r="N727" s="34" t="s">
        <v>2626</v>
      </c>
      <c r="O727" s="34" t="s">
        <v>228</v>
      </c>
    </row>
    <row r="728" spans="11:15" x14ac:dyDescent="0.25">
      <c r="K728" s="34" t="s">
        <v>2627</v>
      </c>
      <c r="M728" s="40" t="s">
        <v>479</v>
      </c>
      <c r="N728" s="34" t="s">
        <v>2628</v>
      </c>
      <c r="O728" s="34" t="s">
        <v>228</v>
      </c>
    </row>
    <row r="729" spans="11:15" x14ac:dyDescent="0.25">
      <c r="K729" s="34" t="s">
        <v>2629</v>
      </c>
      <c r="M729" s="40" t="s">
        <v>489</v>
      </c>
      <c r="N729" s="34" t="s">
        <v>2630</v>
      </c>
      <c r="O729" s="34" t="s">
        <v>228</v>
      </c>
    </row>
    <row r="730" spans="11:15" x14ac:dyDescent="0.25">
      <c r="K730" s="34" t="s">
        <v>2631</v>
      </c>
      <c r="M730" s="40" t="s">
        <v>86</v>
      </c>
      <c r="N730" s="34" t="s">
        <v>2632</v>
      </c>
      <c r="O730" s="34" t="s">
        <v>228</v>
      </c>
    </row>
    <row r="731" spans="11:15" x14ac:dyDescent="0.25">
      <c r="K731" s="34" t="s">
        <v>2633</v>
      </c>
      <c r="M731" s="40" t="s">
        <v>2634</v>
      </c>
      <c r="N731" s="34" t="s">
        <v>2635</v>
      </c>
      <c r="O731" s="34" t="s">
        <v>228</v>
      </c>
    </row>
    <row r="732" spans="11:15" x14ac:dyDescent="0.25">
      <c r="K732" s="34" t="s">
        <v>2636</v>
      </c>
      <c r="M732" s="40" t="s">
        <v>536</v>
      </c>
      <c r="N732" s="34" t="s">
        <v>2637</v>
      </c>
      <c r="O732" s="34" t="s">
        <v>228</v>
      </c>
    </row>
    <row r="733" spans="11:15" x14ac:dyDescent="0.25">
      <c r="K733" s="34" t="s">
        <v>2638</v>
      </c>
      <c r="M733" s="40" t="s">
        <v>101</v>
      </c>
      <c r="N733" s="34" t="s">
        <v>2639</v>
      </c>
      <c r="O733" s="34" t="s">
        <v>228</v>
      </c>
    </row>
    <row r="734" spans="11:15" x14ac:dyDescent="0.25">
      <c r="K734" s="34" t="s">
        <v>2640</v>
      </c>
      <c r="M734" s="40" t="s">
        <v>2641</v>
      </c>
      <c r="N734" s="34" t="s">
        <v>2642</v>
      </c>
      <c r="O734" s="34" t="s">
        <v>228</v>
      </c>
    </row>
    <row r="735" spans="11:15" x14ac:dyDescent="0.25">
      <c r="K735" s="34" t="s">
        <v>2643</v>
      </c>
      <c r="M735" s="40" t="s">
        <v>565</v>
      </c>
      <c r="N735" s="34" t="s">
        <v>2644</v>
      </c>
      <c r="O735" s="34" t="s">
        <v>228</v>
      </c>
    </row>
    <row r="736" spans="11:15" x14ac:dyDescent="0.25">
      <c r="K736" s="34" t="s">
        <v>2645</v>
      </c>
      <c r="M736" s="40" t="s">
        <v>575</v>
      </c>
      <c r="N736" s="34" t="s">
        <v>2646</v>
      </c>
      <c r="O736" s="34" t="s">
        <v>228</v>
      </c>
    </row>
    <row r="737" spans="11:15" x14ac:dyDescent="0.25">
      <c r="K737" s="34" t="s">
        <v>2647</v>
      </c>
      <c r="M737" s="40" t="s">
        <v>554</v>
      </c>
      <c r="N737" s="34" t="s">
        <v>2648</v>
      </c>
      <c r="O737" s="34" t="s">
        <v>228</v>
      </c>
    </row>
    <row r="738" spans="11:15" x14ac:dyDescent="0.25">
      <c r="K738" s="34" t="s">
        <v>2649</v>
      </c>
      <c r="M738" s="40" t="s">
        <v>582</v>
      </c>
      <c r="N738" s="34" t="s">
        <v>2650</v>
      </c>
      <c r="O738" s="34" t="s">
        <v>228</v>
      </c>
    </row>
    <row r="739" spans="11:15" x14ac:dyDescent="0.25">
      <c r="K739" s="34" t="s">
        <v>2651</v>
      </c>
      <c r="M739" s="40" t="s">
        <v>590</v>
      </c>
      <c r="N739" s="34" t="s">
        <v>2652</v>
      </c>
      <c r="O739" s="34" t="s">
        <v>228</v>
      </c>
    </row>
    <row r="740" spans="11:15" x14ac:dyDescent="0.25">
      <c r="K740" s="34" t="s">
        <v>1798</v>
      </c>
      <c r="M740" s="40" t="s">
        <v>2653</v>
      </c>
      <c r="N740" s="34" t="s">
        <v>2654</v>
      </c>
      <c r="O740" s="34" t="s">
        <v>228</v>
      </c>
    </row>
    <row r="741" spans="11:15" x14ac:dyDescent="0.25">
      <c r="K741" s="34" t="s">
        <v>2655</v>
      </c>
      <c r="M741" s="40" t="s">
        <v>598</v>
      </c>
      <c r="N741" s="34" t="s">
        <v>2656</v>
      </c>
      <c r="O741" s="34" t="s">
        <v>228</v>
      </c>
    </row>
    <row r="742" spans="11:15" x14ac:dyDescent="0.25">
      <c r="K742" s="34" t="s">
        <v>2657</v>
      </c>
      <c r="M742" s="40" t="s">
        <v>607</v>
      </c>
      <c r="N742" s="34" t="s">
        <v>2658</v>
      </c>
      <c r="O742" s="34" t="s">
        <v>228</v>
      </c>
    </row>
    <row r="743" spans="11:15" x14ac:dyDescent="0.25">
      <c r="K743" s="34" t="s">
        <v>2659</v>
      </c>
      <c r="M743" s="40" t="s">
        <v>2660</v>
      </c>
      <c r="N743" s="34" t="s">
        <v>2661</v>
      </c>
      <c r="O743" s="34" t="s">
        <v>228</v>
      </c>
    </row>
    <row r="744" spans="11:15" x14ac:dyDescent="0.25">
      <c r="K744" s="34" t="s">
        <v>2662</v>
      </c>
      <c r="M744" s="40" t="s">
        <v>625</v>
      </c>
      <c r="N744" s="34" t="s">
        <v>2663</v>
      </c>
      <c r="O744" s="34" t="s">
        <v>228</v>
      </c>
    </row>
    <row r="745" spans="11:15" x14ac:dyDescent="0.25">
      <c r="K745" s="34" t="s">
        <v>2664</v>
      </c>
      <c r="M745" s="40" t="s">
        <v>2665</v>
      </c>
      <c r="N745" s="34" t="s">
        <v>2666</v>
      </c>
      <c r="O745" s="34" t="s">
        <v>228</v>
      </c>
    </row>
    <row r="746" spans="11:15" x14ac:dyDescent="0.25">
      <c r="K746" s="34" t="s">
        <v>2667</v>
      </c>
      <c r="M746" s="40" t="s">
        <v>2668</v>
      </c>
      <c r="N746" s="34" t="s">
        <v>2669</v>
      </c>
      <c r="O746" s="34" t="s">
        <v>228</v>
      </c>
    </row>
    <row r="747" spans="11:15" x14ac:dyDescent="0.25">
      <c r="K747" s="34" t="s">
        <v>1802</v>
      </c>
      <c r="M747" s="40" t="s">
        <v>645</v>
      </c>
      <c r="N747" s="34" t="s">
        <v>2670</v>
      </c>
      <c r="O747" s="34" t="s">
        <v>228</v>
      </c>
    </row>
    <row r="748" spans="11:15" x14ac:dyDescent="0.25">
      <c r="K748" s="34" t="s">
        <v>2671</v>
      </c>
      <c r="M748" s="40" t="s">
        <v>654</v>
      </c>
      <c r="N748" s="34" t="s">
        <v>2672</v>
      </c>
      <c r="O748" s="34" t="s">
        <v>228</v>
      </c>
    </row>
    <row r="749" spans="11:15" x14ac:dyDescent="0.25">
      <c r="K749" s="34" t="s">
        <v>2673</v>
      </c>
      <c r="M749" s="40" t="s">
        <v>2674</v>
      </c>
      <c r="N749" s="34" t="s">
        <v>2675</v>
      </c>
      <c r="O749" s="34" t="s">
        <v>228</v>
      </c>
    </row>
    <row r="750" spans="11:15" x14ac:dyDescent="0.25">
      <c r="K750" s="34" t="s">
        <v>2676</v>
      </c>
      <c r="M750" s="40" t="s">
        <v>662</v>
      </c>
      <c r="N750" s="34" t="s">
        <v>2677</v>
      </c>
      <c r="O750" s="34" t="s">
        <v>228</v>
      </c>
    </row>
    <row r="751" spans="11:15" x14ac:dyDescent="0.25">
      <c r="K751" s="34" t="s">
        <v>2678</v>
      </c>
      <c r="M751" s="40" t="s">
        <v>113</v>
      </c>
      <c r="N751" s="34" t="s">
        <v>2679</v>
      </c>
      <c r="O751" s="34" t="s">
        <v>228</v>
      </c>
    </row>
    <row r="752" spans="11:15" x14ac:dyDescent="0.25">
      <c r="K752" s="34" t="s">
        <v>2680</v>
      </c>
      <c r="M752" s="40" t="s">
        <v>2681</v>
      </c>
      <c r="N752" s="34" t="s">
        <v>2682</v>
      </c>
      <c r="O752" s="34" t="s">
        <v>228</v>
      </c>
    </row>
    <row r="753" spans="11:15" x14ac:dyDescent="0.25">
      <c r="K753" s="34" t="s">
        <v>2683</v>
      </c>
      <c r="M753" s="40" t="s">
        <v>682</v>
      </c>
      <c r="N753" s="34" t="s">
        <v>2684</v>
      </c>
      <c r="O753" s="34" t="s">
        <v>228</v>
      </c>
    </row>
    <row r="754" spans="11:15" x14ac:dyDescent="0.25">
      <c r="K754" s="34" t="s">
        <v>2685</v>
      </c>
      <c r="M754" s="40" t="s">
        <v>691</v>
      </c>
      <c r="N754" s="34" t="s">
        <v>2686</v>
      </c>
      <c r="O754" s="34" t="s">
        <v>228</v>
      </c>
    </row>
    <row r="755" spans="11:15" x14ac:dyDescent="0.25">
      <c r="K755" s="34" t="s">
        <v>2687</v>
      </c>
      <c r="M755" s="40" t="s">
        <v>702</v>
      </c>
      <c r="N755" s="34" t="s">
        <v>2688</v>
      </c>
      <c r="O755" s="34" t="s">
        <v>228</v>
      </c>
    </row>
    <row r="756" spans="11:15" x14ac:dyDescent="0.25">
      <c r="K756" s="34" t="s">
        <v>2689</v>
      </c>
      <c r="M756" s="40" t="s">
        <v>2690</v>
      </c>
      <c r="N756" s="34" t="s">
        <v>2691</v>
      </c>
      <c r="O756" s="34" t="s">
        <v>228</v>
      </c>
    </row>
    <row r="757" spans="11:15" x14ac:dyDescent="0.25">
      <c r="K757" s="34" t="s">
        <v>1805</v>
      </c>
      <c r="M757" s="40" t="s">
        <v>2692</v>
      </c>
      <c r="N757" s="34" t="s">
        <v>2693</v>
      </c>
      <c r="O757" s="34" t="s">
        <v>228</v>
      </c>
    </row>
    <row r="758" spans="11:15" x14ac:dyDescent="0.25">
      <c r="K758" s="34" t="s">
        <v>2694</v>
      </c>
      <c r="M758" s="40" t="s">
        <v>2695</v>
      </c>
      <c r="N758" s="34" t="s">
        <v>2696</v>
      </c>
      <c r="O758" s="34" t="s">
        <v>228</v>
      </c>
    </row>
    <row r="759" spans="11:15" x14ac:dyDescent="0.25">
      <c r="K759" s="34" t="s">
        <v>2697</v>
      </c>
      <c r="M759" s="40" t="s">
        <v>717</v>
      </c>
      <c r="N759" s="34" t="s">
        <v>2698</v>
      </c>
      <c r="O759" s="34" t="s">
        <v>228</v>
      </c>
    </row>
    <row r="760" spans="11:15" x14ac:dyDescent="0.25">
      <c r="K760" s="34" t="s">
        <v>2699</v>
      </c>
      <c r="M760" s="40" t="s">
        <v>2700</v>
      </c>
      <c r="N760" s="34" t="s">
        <v>2701</v>
      </c>
      <c r="O760" s="34" t="s">
        <v>228</v>
      </c>
    </row>
    <row r="761" spans="11:15" x14ac:dyDescent="0.25">
      <c r="K761" s="34" t="s">
        <v>2702</v>
      </c>
      <c r="M761" s="40" t="s">
        <v>2703</v>
      </c>
      <c r="N761" s="34" t="s">
        <v>2704</v>
      </c>
      <c r="O761" s="34" t="s">
        <v>228</v>
      </c>
    </row>
    <row r="762" spans="11:15" x14ac:dyDescent="0.25">
      <c r="K762" s="34" t="s">
        <v>2705</v>
      </c>
      <c r="M762" s="40" t="s">
        <v>127</v>
      </c>
      <c r="N762" s="34" t="s">
        <v>2706</v>
      </c>
      <c r="O762" s="34" t="s">
        <v>228</v>
      </c>
    </row>
    <row r="763" spans="11:15" x14ac:dyDescent="0.25">
      <c r="K763" s="34" t="s">
        <v>2707</v>
      </c>
      <c r="M763" s="40" t="s">
        <v>751</v>
      </c>
      <c r="N763" s="34" t="s">
        <v>2708</v>
      </c>
      <c r="O763" s="34" t="s">
        <v>228</v>
      </c>
    </row>
    <row r="764" spans="11:15" x14ac:dyDescent="0.25">
      <c r="K764" s="34" t="s">
        <v>2709</v>
      </c>
      <c r="M764" s="40" t="s">
        <v>2710</v>
      </c>
      <c r="N764" s="34" t="s">
        <v>2711</v>
      </c>
      <c r="O764" s="34" t="s">
        <v>228</v>
      </c>
    </row>
    <row r="765" spans="11:15" x14ac:dyDescent="0.25">
      <c r="K765" s="34" t="s">
        <v>2712</v>
      </c>
      <c r="M765" s="40" t="s">
        <v>768</v>
      </c>
      <c r="N765" s="34" t="s">
        <v>2713</v>
      </c>
      <c r="O765" s="34" t="s">
        <v>228</v>
      </c>
    </row>
    <row r="766" spans="11:15" x14ac:dyDescent="0.25">
      <c r="K766" s="34" t="s">
        <v>2714</v>
      </c>
      <c r="M766" s="40" t="s">
        <v>776</v>
      </c>
      <c r="N766" s="34" t="s">
        <v>2715</v>
      </c>
      <c r="O766" s="34" t="s">
        <v>228</v>
      </c>
    </row>
    <row r="767" spans="11:15" x14ac:dyDescent="0.25">
      <c r="K767" s="34" t="s">
        <v>2716</v>
      </c>
      <c r="M767" s="40" t="s">
        <v>784</v>
      </c>
      <c r="N767" s="34" t="s">
        <v>2717</v>
      </c>
      <c r="O767" s="34" t="s">
        <v>228</v>
      </c>
    </row>
    <row r="768" spans="11:15" x14ac:dyDescent="0.25">
      <c r="K768" s="34" t="s">
        <v>2718</v>
      </c>
      <c r="M768" s="40" t="s">
        <v>793</v>
      </c>
      <c r="N768" s="34" t="s">
        <v>2719</v>
      </c>
      <c r="O768" s="34" t="s">
        <v>228</v>
      </c>
    </row>
    <row r="769" spans="11:15" x14ac:dyDescent="0.25">
      <c r="K769" s="34" t="s">
        <v>2720</v>
      </c>
      <c r="M769" s="40" t="s">
        <v>2721</v>
      </c>
      <c r="N769" s="34" t="s">
        <v>2722</v>
      </c>
      <c r="O769" s="34" t="s">
        <v>228</v>
      </c>
    </row>
    <row r="770" spans="11:15" x14ac:dyDescent="0.25">
      <c r="K770" s="34" t="s">
        <v>2723</v>
      </c>
      <c r="M770" s="40" t="s">
        <v>2724</v>
      </c>
      <c r="N770" s="34" t="s">
        <v>2725</v>
      </c>
      <c r="O770" s="34" t="s">
        <v>228</v>
      </c>
    </row>
    <row r="771" spans="11:15" x14ac:dyDescent="0.25">
      <c r="K771" s="34" t="s">
        <v>1808</v>
      </c>
      <c r="M771" s="40" t="s">
        <v>818</v>
      </c>
      <c r="N771" s="34" t="s">
        <v>2726</v>
      </c>
      <c r="O771" s="34" t="s">
        <v>228</v>
      </c>
    </row>
    <row r="772" spans="11:15" x14ac:dyDescent="0.25">
      <c r="K772" s="34" t="s">
        <v>2727</v>
      </c>
      <c r="M772" s="40" t="s">
        <v>825</v>
      </c>
      <c r="N772" s="34" t="s">
        <v>2728</v>
      </c>
      <c r="O772" s="34" t="s">
        <v>228</v>
      </c>
    </row>
    <row r="773" spans="11:15" x14ac:dyDescent="0.25">
      <c r="K773" s="34" t="s">
        <v>2729</v>
      </c>
      <c r="M773" s="40" t="s">
        <v>834</v>
      </c>
      <c r="N773" s="34" t="s">
        <v>2730</v>
      </c>
      <c r="O773" s="34" t="s">
        <v>228</v>
      </c>
    </row>
    <row r="774" spans="11:15" x14ac:dyDescent="0.25">
      <c r="K774" s="34" t="s">
        <v>2731</v>
      </c>
      <c r="M774" s="40" t="s">
        <v>139</v>
      </c>
      <c r="N774" s="34" t="s">
        <v>2732</v>
      </c>
      <c r="O774" s="34" t="s">
        <v>228</v>
      </c>
    </row>
    <row r="775" spans="11:15" x14ac:dyDescent="0.25">
      <c r="K775" s="34" t="s">
        <v>2733</v>
      </c>
      <c r="M775" s="40" t="s">
        <v>851</v>
      </c>
      <c r="N775" s="34" t="s">
        <v>2734</v>
      </c>
      <c r="O775" s="34" t="s">
        <v>228</v>
      </c>
    </row>
    <row r="776" spans="11:15" x14ac:dyDescent="0.25">
      <c r="K776" s="34" t="s">
        <v>2735</v>
      </c>
      <c r="M776" s="40" t="s">
        <v>2736</v>
      </c>
      <c r="N776" s="34" t="s">
        <v>2737</v>
      </c>
      <c r="O776" s="34" t="s">
        <v>228</v>
      </c>
    </row>
    <row r="777" spans="11:15" x14ac:dyDescent="0.25">
      <c r="K777" s="34" t="s">
        <v>1811</v>
      </c>
      <c r="M777" s="40" t="s">
        <v>2738</v>
      </c>
      <c r="N777" s="34" t="s">
        <v>2739</v>
      </c>
      <c r="O777" s="34" t="s">
        <v>228</v>
      </c>
    </row>
    <row r="778" spans="11:15" x14ac:dyDescent="0.25">
      <c r="K778" s="34" t="s">
        <v>2740</v>
      </c>
      <c r="M778" s="40" t="s">
        <v>2741</v>
      </c>
      <c r="N778" s="34" t="s">
        <v>2742</v>
      </c>
      <c r="O778" s="34" t="s">
        <v>228</v>
      </c>
    </row>
    <row r="779" spans="11:15" x14ac:dyDescent="0.25">
      <c r="K779" s="34" t="s">
        <v>2743</v>
      </c>
      <c r="M779" s="40" t="s">
        <v>875</v>
      </c>
      <c r="N779" s="34" t="s">
        <v>2744</v>
      </c>
      <c r="O779" s="34" t="s">
        <v>228</v>
      </c>
    </row>
    <row r="780" spans="11:15" x14ac:dyDescent="0.25">
      <c r="K780" s="34" t="s">
        <v>2745</v>
      </c>
      <c r="M780" s="40" t="s">
        <v>883</v>
      </c>
      <c r="N780" s="34" t="s">
        <v>2746</v>
      </c>
      <c r="O780" s="34" t="s">
        <v>228</v>
      </c>
    </row>
    <row r="781" spans="11:15" x14ac:dyDescent="0.25">
      <c r="K781" s="34" t="s">
        <v>2747</v>
      </c>
      <c r="M781" s="40" t="s">
        <v>892</v>
      </c>
      <c r="N781" s="34" t="s">
        <v>2748</v>
      </c>
      <c r="O781" s="34" t="s">
        <v>228</v>
      </c>
    </row>
    <row r="782" spans="11:15" x14ac:dyDescent="0.25">
      <c r="K782" s="34" t="s">
        <v>1814</v>
      </c>
      <c r="M782" s="40" t="s">
        <v>899</v>
      </c>
      <c r="N782" s="34" t="s">
        <v>2749</v>
      </c>
      <c r="O782" s="34" t="s">
        <v>228</v>
      </c>
    </row>
    <row r="783" spans="11:15" x14ac:dyDescent="0.25">
      <c r="K783" s="34" t="s">
        <v>2750</v>
      </c>
      <c r="M783" s="40" t="s">
        <v>906</v>
      </c>
      <c r="N783" s="34" t="s">
        <v>2751</v>
      </c>
      <c r="O783" s="34" t="s">
        <v>228</v>
      </c>
    </row>
    <row r="784" spans="11:15" x14ac:dyDescent="0.25">
      <c r="K784" s="34" t="s">
        <v>2752</v>
      </c>
      <c r="M784" s="40" t="s">
        <v>913</v>
      </c>
      <c r="N784" s="34" t="s">
        <v>2753</v>
      </c>
      <c r="O784" s="34" t="s">
        <v>228</v>
      </c>
    </row>
    <row r="785" spans="11:15" x14ac:dyDescent="0.25">
      <c r="K785" s="34" t="s">
        <v>2754</v>
      </c>
      <c r="M785" s="40" t="s">
        <v>922</v>
      </c>
      <c r="N785" s="34" t="s">
        <v>2755</v>
      </c>
      <c r="O785" s="34" t="s">
        <v>228</v>
      </c>
    </row>
    <row r="786" spans="11:15" x14ac:dyDescent="0.25">
      <c r="K786" s="34" t="s">
        <v>2756</v>
      </c>
      <c r="M786" s="40" t="s">
        <v>2757</v>
      </c>
      <c r="N786" s="34" t="s">
        <v>2758</v>
      </c>
      <c r="O786" s="34" t="s">
        <v>228</v>
      </c>
    </row>
    <row r="787" spans="11:15" x14ac:dyDescent="0.25">
      <c r="K787" s="34" t="s">
        <v>1817</v>
      </c>
      <c r="M787" s="40" t="s">
        <v>2759</v>
      </c>
      <c r="N787" s="34" t="s">
        <v>2760</v>
      </c>
      <c r="O787" s="34" t="s">
        <v>228</v>
      </c>
    </row>
    <row r="788" spans="11:15" x14ac:dyDescent="0.25">
      <c r="K788" s="34" t="s">
        <v>2761</v>
      </c>
      <c r="M788" s="40" t="s">
        <v>938</v>
      </c>
      <c r="N788" s="34" t="s">
        <v>2762</v>
      </c>
      <c r="O788" s="34" t="s">
        <v>228</v>
      </c>
    </row>
    <row r="789" spans="11:15" x14ac:dyDescent="0.25">
      <c r="K789" s="34" t="s">
        <v>1821</v>
      </c>
      <c r="M789" s="40" t="s">
        <v>946</v>
      </c>
      <c r="N789" s="34" t="s">
        <v>2763</v>
      </c>
      <c r="O789" s="34" t="s">
        <v>228</v>
      </c>
    </row>
    <row r="790" spans="11:15" x14ac:dyDescent="0.25">
      <c r="K790" s="34" t="s">
        <v>2764</v>
      </c>
      <c r="M790" s="40" t="s">
        <v>956</v>
      </c>
      <c r="N790" s="34" t="s">
        <v>2765</v>
      </c>
      <c r="O790" s="34" t="s">
        <v>228</v>
      </c>
    </row>
    <row r="791" spans="11:15" x14ac:dyDescent="0.25">
      <c r="K791" s="34" t="s">
        <v>2766</v>
      </c>
      <c r="M791" s="40" t="s">
        <v>2767</v>
      </c>
      <c r="N791" s="34" t="s">
        <v>2768</v>
      </c>
      <c r="O791" s="34" t="s">
        <v>228</v>
      </c>
    </row>
    <row r="792" spans="11:15" x14ac:dyDescent="0.25">
      <c r="K792" s="34" t="s">
        <v>2769</v>
      </c>
      <c r="M792" s="40" t="s">
        <v>963</v>
      </c>
      <c r="N792" s="34" t="s">
        <v>2770</v>
      </c>
      <c r="O792" s="34" t="s">
        <v>228</v>
      </c>
    </row>
    <row r="793" spans="11:15" x14ac:dyDescent="0.25">
      <c r="K793" s="34" t="s">
        <v>2771</v>
      </c>
      <c r="M793" s="40" t="s">
        <v>2772</v>
      </c>
      <c r="N793" s="34" t="s">
        <v>2773</v>
      </c>
      <c r="O793" s="34" t="s">
        <v>228</v>
      </c>
    </row>
    <row r="794" spans="11:15" x14ac:dyDescent="0.25">
      <c r="K794" s="34" t="s">
        <v>2774</v>
      </c>
      <c r="M794" s="40" t="s">
        <v>2775</v>
      </c>
      <c r="N794" s="34" t="s">
        <v>2776</v>
      </c>
      <c r="O794" s="34" t="s">
        <v>228</v>
      </c>
    </row>
    <row r="795" spans="11:15" x14ac:dyDescent="0.25">
      <c r="K795" s="34" t="s">
        <v>2777</v>
      </c>
      <c r="M795" s="40" t="s">
        <v>971</v>
      </c>
      <c r="N795" s="34" t="s">
        <v>2778</v>
      </c>
      <c r="O795" s="34" t="s">
        <v>228</v>
      </c>
    </row>
    <row r="796" spans="11:15" x14ac:dyDescent="0.25">
      <c r="K796" s="34" t="s">
        <v>1824</v>
      </c>
      <c r="M796" s="40" t="s">
        <v>980</v>
      </c>
      <c r="N796" s="34" t="s">
        <v>2779</v>
      </c>
      <c r="O796" s="34" t="s">
        <v>228</v>
      </c>
    </row>
    <row r="797" spans="11:15" x14ac:dyDescent="0.25">
      <c r="K797" s="34" t="s">
        <v>2780</v>
      </c>
      <c r="M797" s="40" t="s">
        <v>2781</v>
      </c>
      <c r="N797" s="34" t="s">
        <v>2782</v>
      </c>
      <c r="O797" s="34" t="s">
        <v>228</v>
      </c>
    </row>
    <row r="798" spans="11:15" x14ac:dyDescent="0.25">
      <c r="K798" s="34" t="s">
        <v>2783</v>
      </c>
      <c r="M798" s="40" t="s">
        <v>2784</v>
      </c>
      <c r="N798" s="34" t="s">
        <v>2785</v>
      </c>
      <c r="O798" s="34" t="s">
        <v>228</v>
      </c>
    </row>
    <row r="799" spans="11:15" x14ac:dyDescent="0.25">
      <c r="K799" s="34" t="s">
        <v>2786</v>
      </c>
      <c r="M799" s="40" t="s">
        <v>988</v>
      </c>
      <c r="N799" s="34" t="s">
        <v>2787</v>
      </c>
      <c r="O799" s="34" t="s">
        <v>228</v>
      </c>
    </row>
    <row r="800" spans="11:15" x14ac:dyDescent="0.25">
      <c r="K800" s="34" t="s">
        <v>2788</v>
      </c>
      <c r="M800" s="40" t="s">
        <v>2789</v>
      </c>
      <c r="N800" s="34" t="s">
        <v>2790</v>
      </c>
      <c r="O800" s="34" t="s">
        <v>228</v>
      </c>
    </row>
    <row r="801" spans="11:15" x14ac:dyDescent="0.25">
      <c r="K801" s="34" t="s">
        <v>2791</v>
      </c>
      <c r="M801" s="40" t="s">
        <v>2792</v>
      </c>
      <c r="N801" s="34" t="s">
        <v>2793</v>
      </c>
      <c r="O801" s="34" t="s">
        <v>228</v>
      </c>
    </row>
    <row r="802" spans="11:15" x14ac:dyDescent="0.25">
      <c r="K802" s="34" t="s">
        <v>2794</v>
      </c>
      <c r="M802" s="40" t="s">
        <v>1012</v>
      </c>
      <c r="N802" s="34" t="s">
        <v>2795</v>
      </c>
      <c r="O802" s="34" t="s">
        <v>228</v>
      </c>
    </row>
    <row r="803" spans="11:15" x14ac:dyDescent="0.25">
      <c r="K803" s="34" t="s">
        <v>2796</v>
      </c>
      <c r="M803" s="40" t="s">
        <v>1019</v>
      </c>
      <c r="N803" s="34" t="s">
        <v>2797</v>
      </c>
      <c r="O803" s="34" t="s">
        <v>228</v>
      </c>
    </row>
    <row r="804" spans="11:15" x14ac:dyDescent="0.25">
      <c r="K804" s="34" t="s">
        <v>2798</v>
      </c>
      <c r="M804" s="40" t="s">
        <v>1029</v>
      </c>
      <c r="N804" s="34" t="s">
        <v>2799</v>
      </c>
      <c r="O804" s="34" t="s">
        <v>228</v>
      </c>
    </row>
    <row r="805" spans="11:15" x14ac:dyDescent="0.25">
      <c r="K805" s="34" t="s">
        <v>2800</v>
      </c>
      <c r="M805" s="40" t="s">
        <v>2801</v>
      </c>
      <c r="N805" s="34" t="s">
        <v>2802</v>
      </c>
      <c r="O805" s="34" t="s">
        <v>228</v>
      </c>
    </row>
    <row r="806" spans="11:15" x14ac:dyDescent="0.25">
      <c r="K806" s="34" t="s">
        <v>2803</v>
      </c>
      <c r="M806" s="40" t="s">
        <v>1044</v>
      </c>
      <c r="N806" s="34" t="s">
        <v>2804</v>
      </c>
      <c r="O806" s="34" t="s">
        <v>228</v>
      </c>
    </row>
    <row r="807" spans="11:15" x14ac:dyDescent="0.25">
      <c r="K807" s="34" t="s">
        <v>2805</v>
      </c>
      <c r="M807" s="40" t="s">
        <v>1053</v>
      </c>
      <c r="N807" s="34" t="s">
        <v>2806</v>
      </c>
      <c r="O807" s="34" t="s">
        <v>228</v>
      </c>
    </row>
    <row r="808" spans="11:15" x14ac:dyDescent="0.25">
      <c r="K808" s="34" t="s">
        <v>2807</v>
      </c>
      <c r="M808" s="40" t="s">
        <v>1059</v>
      </c>
      <c r="N808" s="34" t="s">
        <v>2808</v>
      </c>
      <c r="O808" s="34" t="s">
        <v>228</v>
      </c>
    </row>
    <row r="809" spans="11:15" x14ac:dyDescent="0.25">
      <c r="K809" s="34" t="s">
        <v>1827</v>
      </c>
      <c r="M809" s="40" t="s">
        <v>1065</v>
      </c>
      <c r="N809" s="34" t="s">
        <v>2809</v>
      </c>
      <c r="O809" s="34" t="s">
        <v>228</v>
      </c>
    </row>
    <row r="810" spans="11:15" x14ac:dyDescent="0.25">
      <c r="K810" s="34" t="s">
        <v>2810</v>
      </c>
      <c r="M810" s="40" t="s">
        <v>1072</v>
      </c>
      <c r="N810" s="34" t="s">
        <v>2811</v>
      </c>
      <c r="O810" s="34" t="s">
        <v>228</v>
      </c>
    </row>
    <row r="811" spans="11:15" x14ac:dyDescent="0.25">
      <c r="K811" s="34" t="s">
        <v>2812</v>
      </c>
      <c r="M811" s="40" t="s">
        <v>1078</v>
      </c>
      <c r="N811" s="34" t="s">
        <v>2813</v>
      </c>
      <c r="O811" s="34" t="s">
        <v>228</v>
      </c>
    </row>
    <row r="812" spans="11:15" x14ac:dyDescent="0.25">
      <c r="K812" s="34" t="s">
        <v>2814</v>
      </c>
      <c r="M812" s="40" t="s">
        <v>1085</v>
      </c>
      <c r="N812" s="34" t="s">
        <v>2815</v>
      </c>
      <c r="O812" s="34" t="s">
        <v>228</v>
      </c>
    </row>
    <row r="813" spans="11:15" x14ac:dyDescent="0.25">
      <c r="K813" s="34" t="s">
        <v>2816</v>
      </c>
      <c r="M813" s="40" t="s">
        <v>2817</v>
      </c>
      <c r="N813" s="34" t="s">
        <v>2818</v>
      </c>
      <c r="O813" s="34" t="s">
        <v>228</v>
      </c>
    </row>
    <row r="814" spans="11:15" x14ac:dyDescent="0.25">
      <c r="K814" s="34" t="s">
        <v>2819</v>
      </c>
      <c r="M814" s="40" t="s">
        <v>1099</v>
      </c>
      <c r="N814" s="34" t="s">
        <v>2820</v>
      </c>
      <c r="O814" s="34" t="s">
        <v>228</v>
      </c>
    </row>
    <row r="815" spans="11:15" x14ac:dyDescent="0.25">
      <c r="K815" s="34" t="s">
        <v>2821</v>
      </c>
      <c r="M815" s="40" t="s">
        <v>1104</v>
      </c>
      <c r="N815" s="34" t="s">
        <v>2822</v>
      </c>
      <c r="O815" s="34" t="s">
        <v>228</v>
      </c>
    </row>
    <row r="816" spans="11:15" x14ac:dyDescent="0.25">
      <c r="K816" s="34" t="s">
        <v>2823</v>
      </c>
      <c r="M816" s="40" t="s">
        <v>2824</v>
      </c>
      <c r="N816" s="34" t="s">
        <v>2825</v>
      </c>
      <c r="O816" s="34" t="s">
        <v>228</v>
      </c>
    </row>
    <row r="817" spans="11:15" x14ac:dyDescent="0.25">
      <c r="K817" s="34" t="s">
        <v>2826</v>
      </c>
      <c r="M817" s="40" t="s">
        <v>1114</v>
      </c>
      <c r="N817" s="34" t="s">
        <v>2827</v>
      </c>
      <c r="O817" s="34" t="s">
        <v>228</v>
      </c>
    </row>
    <row r="818" spans="11:15" x14ac:dyDescent="0.25">
      <c r="K818" s="34" t="s">
        <v>2828</v>
      </c>
      <c r="M818" s="40" t="s">
        <v>2829</v>
      </c>
      <c r="N818" s="34" t="s">
        <v>2830</v>
      </c>
      <c r="O818" s="34" t="s">
        <v>228</v>
      </c>
    </row>
    <row r="819" spans="11:15" x14ac:dyDescent="0.25">
      <c r="K819" s="34" t="s">
        <v>2831</v>
      </c>
      <c r="M819" s="40" t="s">
        <v>496</v>
      </c>
      <c r="N819" s="34" t="s">
        <v>2832</v>
      </c>
      <c r="O819" s="34" t="s">
        <v>228</v>
      </c>
    </row>
    <row r="820" spans="11:15" x14ac:dyDescent="0.25">
      <c r="K820" s="34" t="s">
        <v>2833</v>
      </c>
      <c r="M820" s="40" t="s">
        <v>2834</v>
      </c>
      <c r="N820" s="34" t="s">
        <v>2835</v>
      </c>
      <c r="O820" s="34" t="s">
        <v>228</v>
      </c>
    </row>
    <row r="821" spans="11:15" x14ac:dyDescent="0.25">
      <c r="K821" s="34" t="s">
        <v>2836</v>
      </c>
      <c r="M821" s="40" t="s">
        <v>152</v>
      </c>
      <c r="N821" s="34" t="s">
        <v>2837</v>
      </c>
      <c r="O821" s="34" t="s">
        <v>228</v>
      </c>
    </row>
    <row r="822" spans="11:15" x14ac:dyDescent="0.25">
      <c r="K822" s="34" t="s">
        <v>1831</v>
      </c>
      <c r="M822" s="40" t="s">
        <v>1134</v>
      </c>
      <c r="N822" s="34" t="s">
        <v>2838</v>
      </c>
      <c r="O822" s="34" t="s">
        <v>228</v>
      </c>
    </row>
    <row r="823" spans="11:15" x14ac:dyDescent="0.25">
      <c r="K823" s="34" t="s">
        <v>1834</v>
      </c>
      <c r="M823" s="40" t="s">
        <v>1140</v>
      </c>
      <c r="N823" s="34" t="s">
        <v>2839</v>
      </c>
      <c r="O823" s="34" t="s">
        <v>228</v>
      </c>
    </row>
    <row r="824" spans="11:15" x14ac:dyDescent="0.25">
      <c r="K824" s="34" t="s">
        <v>2840</v>
      </c>
      <c r="M824" s="40" t="s">
        <v>1145</v>
      </c>
      <c r="N824" s="34" t="s">
        <v>2841</v>
      </c>
      <c r="O824" s="34" t="s">
        <v>228</v>
      </c>
    </row>
    <row r="825" spans="11:15" x14ac:dyDescent="0.25">
      <c r="K825" s="34" t="s">
        <v>2842</v>
      </c>
      <c r="M825" s="40" t="s">
        <v>2843</v>
      </c>
      <c r="N825" s="34" t="s">
        <v>2844</v>
      </c>
      <c r="O825" s="34" t="s">
        <v>228</v>
      </c>
    </row>
    <row r="826" spans="11:15" x14ac:dyDescent="0.25">
      <c r="K826" s="34" t="s">
        <v>2845</v>
      </c>
      <c r="M826" s="40" t="s">
        <v>2846</v>
      </c>
      <c r="N826" s="34" t="s">
        <v>2847</v>
      </c>
      <c r="O826" s="34" t="s">
        <v>228</v>
      </c>
    </row>
    <row r="827" spans="11:15" x14ac:dyDescent="0.25">
      <c r="K827" s="34" t="s">
        <v>1837</v>
      </c>
      <c r="M827" s="40" t="s">
        <v>1151</v>
      </c>
      <c r="N827" s="34" t="s">
        <v>2848</v>
      </c>
      <c r="O827" s="34" t="s">
        <v>228</v>
      </c>
    </row>
    <row r="828" spans="11:15" x14ac:dyDescent="0.25">
      <c r="K828" s="34" t="s">
        <v>1840</v>
      </c>
      <c r="M828" s="40" t="s">
        <v>1156</v>
      </c>
      <c r="N828" s="34" t="s">
        <v>2849</v>
      </c>
      <c r="O828" s="34" t="s">
        <v>228</v>
      </c>
    </row>
    <row r="829" spans="11:15" x14ac:dyDescent="0.25">
      <c r="K829" s="34" t="s">
        <v>2850</v>
      </c>
      <c r="M829" s="40" t="s">
        <v>2851</v>
      </c>
      <c r="N829" s="34" t="s">
        <v>2852</v>
      </c>
      <c r="O829" s="34" t="s">
        <v>228</v>
      </c>
    </row>
    <row r="830" spans="11:15" x14ac:dyDescent="0.25">
      <c r="K830" s="34" t="s">
        <v>2853</v>
      </c>
      <c r="M830" s="40" t="s">
        <v>2854</v>
      </c>
      <c r="N830" s="34" t="s">
        <v>2855</v>
      </c>
      <c r="O830" s="34" t="s">
        <v>228</v>
      </c>
    </row>
    <row r="831" spans="11:15" x14ac:dyDescent="0.25">
      <c r="K831" s="34" t="s">
        <v>2856</v>
      </c>
      <c r="M831" s="40" t="s">
        <v>2857</v>
      </c>
      <c r="N831" s="34" t="s">
        <v>2858</v>
      </c>
      <c r="O831" s="34" t="s">
        <v>228</v>
      </c>
    </row>
    <row r="832" spans="11:15" x14ac:dyDescent="0.25">
      <c r="K832" s="34" t="s">
        <v>2859</v>
      </c>
      <c r="M832" s="40" t="s">
        <v>1174</v>
      </c>
      <c r="N832" s="34" t="s">
        <v>2860</v>
      </c>
      <c r="O832" s="34" t="s">
        <v>228</v>
      </c>
    </row>
    <row r="833" spans="11:15" x14ac:dyDescent="0.25">
      <c r="K833" s="34" t="s">
        <v>2861</v>
      </c>
      <c r="M833" s="40" t="s">
        <v>2862</v>
      </c>
      <c r="N833" s="34" t="s">
        <v>2863</v>
      </c>
      <c r="O833" s="34" t="s">
        <v>228</v>
      </c>
    </row>
    <row r="834" spans="11:15" x14ac:dyDescent="0.25">
      <c r="K834" s="34" t="s">
        <v>2864</v>
      </c>
      <c r="M834" s="40" t="s">
        <v>1185</v>
      </c>
      <c r="N834" s="34" t="s">
        <v>2865</v>
      </c>
      <c r="O834" s="34" t="s">
        <v>228</v>
      </c>
    </row>
    <row r="835" spans="11:15" x14ac:dyDescent="0.25">
      <c r="K835" s="34" t="s">
        <v>2866</v>
      </c>
      <c r="M835" s="40" t="s">
        <v>1191</v>
      </c>
      <c r="N835" s="34" t="s">
        <v>2867</v>
      </c>
      <c r="O835" s="34" t="s">
        <v>228</v>
      </c>
    </row>
    <row r="836" spans="11:15" x14ac:dyDescent="0.25">
      <c r="K836" s="34" t="s">
        <v>2868</v>
      </c>
      <c r="M836" s="40" t="s">
        <v>1196</v>
      </c>
      <c r="N836" s="34" t="s">
        <v>2869</v>
      </c>
      <c r="O836" s="34" t="s">
        <v>228</v>
      </c>
    </row>
    <row r="837" spans="11:15" x14ac:dyDescent="0.25">
      <c r="K837" s="34" t="s">
        <v>2870</v>
      </c>
      <c r="M837" s="40" t="s">
        <v>2871</v>
      </c>
      <c r="N837" s="34" t="s">
        <v>2872</v>
      </c>
      <c r="O837" s="34" t="s">
        <v>228</v>
      </c>
    </row>
    <row r="838" spans="11:15" x14ac:dyDescent="0.25">
      <c r="K838" s="34" t="s">
        <v>2873</v>
      </c>
      <c r="M838" s="40" t="s">
        <v>2874</v>
      </c>
      <c r="N838" s="34" t="s">
        <v>2875</v>
      </c>
      <c r="O838" s="34" t="s">
        <v>228</v>
      </c>
    </row>
    <row r="839" spans="11:15" x14ac:dyDescent="0.25">
      <c r="K839" s="34" t="s">
        <v>2876</v>
      </c>
      <c r="M839" s="40" t="s">
        <v>175</v>
      </c>
      <c r="N839" s="34" t="s">
        <v>2877</v>
      </c>
      <c r="O839" s="34" t="s">
        <v>228</v>
      </c>
    </row>
    <row r="840" spans="11:15" x14ac:dyDescent="0.25">
      <c r="K840" s="34" t="s">
        <v>2878</v>
      </c>
      <c r="M840" s="40" t="s">
        <v>1205</v>
      </c>
      <c r="N840" s="34" t="s">
        <v>2879</v>
      </c>
      <c r="O840" s="34" t="s">
        <v>228</v>
      </c>
    </row>
    <row r="841" spans="11:15" x14ac:dyDescent="0.25">
      <c r="K841" s="34" t="s">
        <v>2880</v>
      </c>
      <c r="M841" s="40" t="s">
        <v>1210</v>
      </c>
      <c r="N841" s="34" t="s">
        <v>2881</v>
      </c>
      <c r="O841" s="34" t="s">
        <v>228</v>
      </c>
    </row>
    <row r="842" spans="11:15" x14ac:dyDescent="0.25">
      <c r="K842" s="34" t="s">
        <v>2882</v>
      </c>
      <c r="M842" s="40" t="s">
        <v>186</v>
      </c>
      <c r="N842" s="34" t="s">
        <v>2883</v>
      </c>
      <c r="O842" s="34" t="s">
        <v>228</v>
      </c>
    </row>
    <row r="843" spans="11:15" x14ac:dyDescent="0.25">
      <c r="K843" s="34" t="s">
        <v>2884</v>
      </c>
      <c r="M843" s="40" t="s">
        <v>1219</v>
      </c>
      <c r="N843" s="34" t="s">
        <v>2885</v>
      </c>
      <c r="O843" s="34" t="s">
        <v>228</v>
      </c>
    </row>
    <row r="844" spans="11:15" x14ac:dyDescent="0.25">
      <c r="K844" s="34" t="s">
        <v>2886</v>
      </c>
      <c r="M844" s="40" t="s">
        <v>1226</v>
      </c>
      <c r="N844" s="34" t="s">
        <v>2887</v>
      </c>
      <c r="O844" s="34" t="s">
        <v>228</v>
      </c>
    </row>
    <row r="845" spans="11:15" x14ac:dyDescent="0.25">
      <c r="K845" s="34" t="s">
        <v>2888</v>
      </c>
      <c r="M845" s="40" t="s">
        <v>1232</v>
      </c>
      <c r="N845" s="34" t="s">
        <v>2889</v>
      </c>
      <c r="O845" s="34" t="s">
        <v>228</v>
      </c>
    </row>
    <row r="846" spans="11:15" x14ac:dyDescent="0.25">
      <c r="K846" s="34" t="s">
        <v>2890</v>
      </c>
      <c r="M846" s="40" t="s">
        <v>1239</v>
      </c>
      <c r="N846" s="34" t="s">
        <v>2891</v>
      </c>
      <c r="O846" s="34" t="s">
        <v>228</v>
      </c>
    </row>
    <row r="847" spans="11:15" x14ac:dyDescent="0.25">
      <c r="K847" s="34" t="s">
        <v>2892</v>
      </c>
      <c r="M847" s="40" t="s">
        <v>2893</v>
      </c>
      <c r="N847" s="34" t="s">
        <v>2894</v>
      </c>
      <c r="O847" s="34" t="s">
        <v>228</v>
      </c>
    </row>
    <row r="848" spans="11:15" x14ac:dyDescent="0.25">
      <c r="K848" s="34" t="s">
        <v>2895</v>
      </c>
      <c r="M848" s="40" t="s">
        <v>2896</v>
      </c>
      <c r="N848" s="34" t="s">
        <v>2897</v>
      </c>
      <c r="O848" s="34" t="s">
        <v>228</v>
      </c>
    </row>
    <row r="849" spans="11:15" x14ac:dyDescent="0.25">
      <c r="K849" s="34" t="s">
        <v>2898</v>
      </c>
      <c r="M849" s="40" t="s">
        <v>1244</v>
      </c>
      <c r="N849" s="34" t="s">
        <v>2899</v>
      </c>
      <c r="O849" s="34" t="s">
        <v>228</v>
      </c>
    </row>
    <row r="850" spans="11:15" x14ac:dyDescent="0.25">
      <c r="K850" s="34" t="s">
        <v>2900</v>
      </c>
      <c r="M850" s="40" t="s">
        <v>1249</v>
      </c>
      <c r="N850" s="34" t="s">
        <v>2901</v>
      </c>
      <c r="O850" s="34" t="s">
        <v>228</v>
      </c>
    </row>
    <row r="851" spans="11:15" x14ac:dyDescent="0.25">
      <c r="M851" s="40" t="s">
        <v>2902</v>
      </c>
      <c r="N851" s="34" t="s">
        <v>2903</v>
      </c>
      <c r="O851" s="34" t="s">
        <v>228</v>
      </c>
    </row>
    <row r="852" spans="11:15" x14ac:dyDescent="0.25">
      <c r="M852" s="40" t="s">
        <v>1259</v>
      </c>
      <c r="N852" s="34" t="s">
        <v>2904</v>
      </c>
      <c r="O852" s="34" t="s">
        <v>228</v>
      </c>
    </row>
    <row r="853" spans="11:15" x14ac:dyDescent="0.25">
      <c r="M853" s="40" t="s">
        <v>1183</v>
      </c>
      <c r="N853" s="34" t="s">
        <v>1183</v>
      </c>
    </row>
    <row r="862" spans="11:15" x14ac:dyDescent="0.25">
      <c r="M862" s="40"/>
    </row>
    <row r="863" spans="11:15" x14ac:dyDescent="0.25">
      <c r="M863" s="40"/>
    </row>
    <row r="864" spans="11:15" x14ac:dyDescent="0.25">
      <c r="M864" s="40"/>
    </row>
    <row r="865" spans="13:13" x14ac:dyDescent="0.25">
      <c r="M865" s="40"/>
    </row>
  </sheetData>
  <sheetProtection password="E863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52</vt:i4>
      </vt:variant>
    </vt:vector>
  </HeadingPairs>
  <TitlesOfParts>
    <vt:vector size="56" baseType="lpstr">
      <vt:lpstr>ROV</vt:lpstr>
      <vt:lpstr> Fotos - Mapas</vt:lpstr>
      <vt:lpstr>Croqui de Acesso</vt:lpstr>
      <vt:lpstr>Dados</vt:lpstr>
      <vt:lpstr>AC</vt:lpstr>
      <vt:lpstr>Acre</vt:lpstr>
      <vt:lpstr>Agencias</vt:lpstr>
      <vt:lpstr>AM</vt:lpstr>
      <vt:lpstr>AP</vt:lpstr>
      <vt:lpstr>' Fotos - Mapas'!Area_de_impressao</vt:lpstr>
      <vt:lpstr>'Croqui de Acesso'!Area_de_impressao</vt:lpstr>
      <vt:lpstr>ROV!Area_de_impressao</vt:lpstr>
      <vt:lpstr>Especial</vt:lpstr>
      <vt:lpstr>IT_1</vt:lpstr>
      <vt:lpstr>IT_2</vt:lpstr>
      <vt:lpstr>IT_3</vt:lpstr>
      <vt:lpstr>IT_4</vt:lpstr>
      <vt:lpstr>ListaAC</vt:lpstr>
      <vt:lpstr>ListaMA</vt:lpstr>
      <vt:lpstr>ListaMT</vt:lpstr>
      <vt:lpstr>ListaPA</vt:lpstr>
      <vt:lpstr>ListaRO</vt:lpstr>
      <vt:lpstr>ListaTO</vt:lpstr>
      <vt:lpstr>MA</vt:lpstr>
      <vt:lpstr>Maranhão</vt:lpstr>
      <vt:lpstr>Mato_Grosso</vt:lpstr>
      <vt:lpstr>Modalidade2</vt:lpstr>
      <vt:lpstr>MPO_Micro_Empresa</vt:lpstr>
      <vt:lpstr>MT</vt:lpstr>
      <vt:lpstr>PA</vt:lpstr>
      <vt:lpstr>PARÁ_I</vt:lpstr>
      <vt:lpstr>Pará_II</vt:lpstr>
      <vt:lpstr>Pará_III</vt:lpstr>
      <vt:lpstr>Porte_Tipo</vt:lpstr>
      <vt:lpstr>Porte_Tipo2</vt:lpstr>
      <vt:lpstr>Porte_Tipo4</vt:lpstr>
      <vt:lpstr>Porte_Tipo5</vt:lpstr>
      <vt:lpstr>Porte_Tipo6</vt:lpstr>
      <vt:lpstr>Porte_Tipo7</vt:lpstr>
      <vt:lpstr>Porte_Tipo8</vt:lpstr>
      <vt:lpstr>Programa_modalidade_nao_rural_MEI</vt:lpstr>
      <vt:lpstr>Programa_modalidade_nao_rural1</vt:lpstr>
      <vt:lpstr>Programa_modalidade_nao_rural2</vt:lpstr>
      <vt:lpstr>Programa_modalidade_nao_rural3</vt:lpstr>
      <vt:lpstr>Programa_modalidade_nao_rural4</vt:lpstr>
      <vt:lpstr>Programa_modalidade_nao_rural5</vt:lpstr>
      <vt:lpstr>Programa_modalidade_nao_rural6</vt:lpstr>
      <vt:lpstr>Programa_modalidade_rural</vt:lpstr>
      <vt:lpstr>Programa_modalidade_rural2</vt:lpstr>
      <vt:lpstr>RO</vt:lpstr>
      <vt:lpstr>RR</vt:lpstr>
      <vt:lpstr>SUPERINTENDENCIAS</vt:lpstr>
      <vt:lpstr>Tipo_garantia</vt:lpstr>
      <vt:lpstr>Tipo_Pleito1</vt:lpstr>
      <vt:lpstr>Tipo_Pleito2</vt:lpstr>
      <vt:lpstr>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ROV</dc:title>
  <dc:creator>Augusto Francois Rodrigues da Silva</dc:creator>
  <cp:lastModifiedBy>6576</cp:lastModifiedBy>
  <cp:lastPrinted>2018-01-22T16:23:41Z</cp:lastPrinted>
  <dcterms:created xsi:type="dcterms:W3CDTF">2017-11-26T22:22:02Z</dcterms:created>
  <dcterms:modified xsi:type="dcterms:W3CDTF">2018-07-30T16:50:40Z</dcterms:modified>
</cp:coreProperties>
</file>