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bancoamazoniacombr.sharepoint.com/sites/GEPAC_SITE/Documentos Compartilhados/COPOL/COPOL - GERAL/EDITAIS/2026/PREGÃO ELETRÔNICO/PE_90009_2026 - SERVICOS APOIO CCBA/EDITAIS E ANEXOS/"/>
    </mc:Choice>
  </mc:AlternateContent>
  <xr:revisionPtr revIDLastSave="0" documentId="8_{074894AC-4B64-448A-AEE4-771C5EAEDF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NEXO I" sheetId="4" r:id="rId1"/>
  </sheets>
  <definedNames>
    <definedName name="_xlnm.Print_Area" localSheetId="0">'ANEXO I'!$A$1:$L$84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4" l="1"/>
  <c r="F50" i="4" l="1"/>
  <c r="F34" i="4" l="1"/>
  <c r="G34" i="4"/>
  <c r="H76" i="4" l="1"/>
  <c r="H78" i="4" s="1"/>
  <c r="F76" i="4"/>
  <c r="H69" i="4"/>
  <c r="F69" i="4"/>
  <c r="H68" i="4" l="1"/>
  <c r="H70" i="4" s="1"/>
  <c r="F68" i="4"/>
  <c r="H60" i="4" l="1"/>
  <c r="F56" i="4" l="1"/>
  <c r="F55" i="4"/>
  <c r="F54" i="4"/>
  <c r="F53" i="4"/>
  <c r="F52" i="4"/>
  <c r="F51" i="4"/>
  <c r="F49" i="4"/>
  <c r="H56" i="4"/>
  <c r="H55" i="4"/>
  <c r="H54" i="4"/>
  <c r="H53" i="4"/>
  <c r="H52" i="4"/>
  <c r="H51" i="4"/>
  <c r="H50" i="4"/>
  <c r="H49" i="4"/>
  <c r="H48" i="4"/>
  <c r="H47" i="4"/>
  <c r="H46" i="4"/>
  <c r="H45" i="4"/>
  <c r="H61" i="4"/>
  <c r="F61" i="4"/>
  <c r="F60" i="4"/>
  <c r="H59" i="4"/>
  <c r="H58" i="4"/>
  <c r="H57" i="4"/>
  <c r="F59" i="4"/>
  <c r="F58" i="4"/>
  <c r="F57" i="4"/>
  <c r="F48" i="4"/>
  <c r="F47" i="4"/>
  <c r="F46" i="4"/>
  <c r="F45" i="4"/>
  <c r="H44" i="4"/>
  <c r="F44" i="4"/>
  <c r="H43" i="4" l="1"/>
  <c r="F43" i="4"/>
  <c r="H42" i="4" l="1"/>
  <c r="F42" i="4"/>
  <c r="H41" i="4" l="1"/>
  <c r="F41" i="4"/>
  <c r="H40" i="4" l="1"/>
  <c r="F40" i="4"/>
  <c r="F62" i="4" s="1"/>
  <c r="H27" i="4" l="1"/>
  <c r="H28" i="4"/>
  <c r="H30" i="4"/>
  <c r="H29" i="4"/>
  <c r="H32" i="4"/>
  <c r="H31" i="4"/>
  <c r="H25" i="4"/>
  <c r="H24" i="4"/>
  <c r="H23" i="4"/>
  <c r="H22" i="4" l="1"/>
  <c r="H21" i="4" l="1"/>
  <c r="H20" i="4" l="1"/>
  <c r="H19" i="4" l="1"/>
  <c r="H18" i="4" l="1"/>
  <c r="H17" i="4" l="1"/>
  <c r="H16" i="4" l="1"/>
  <c r="H15" i="4" l="1"/>
  <c r="H14" i="4" l="1"/>
  <c r="H12" i="4" l="1"/>
  <c r="H11" i="4" l="1"/>
  <c r="H10" i="4" l="1"/>
  <c r="H9" i="4" l="1"/>
  <c r="H8" i="4" l="1"/>
  <c r="H7" i="4" l="1"/>
  <c r="H6" i="4" l="1"/>
  <c r="H39" i="4" l="1"/>
  <c r="H5" i="4"/>
  <c r="H62" i="4" l="1"/>
  <c r="H63" i="4" s="1"/>
  <c r="H13" i="4"/>
  <c r="H4" i="4" l="1"/>
  <c r="H26" i="4" l="1"/>
  <c r="H34" i="4" s="1"/>
  <c r="H81" i="4" s="1"/>
  <c r="E34" i="4" l="1"/>
  <c r="H82" i="4" l="1"/>
  <c r="H83" i="4" s="1"/>
</calcChain>
</file>

<file path=xl/sharedStrings.xml><?xml version="1.0" encoding="utf-8"?>
<sst xmlns="http://schemas.openxmlformats.org/spreadsheetml/2006/main" count="209" uniqueCount="111">
  <si>
    <t>ANEXO VII -CUSTO ESTIMADO DA LICITAÇÃO</t>
  </si>
  <si>
    <t>Gerência de Marketing - GEMAC - CENTRO CULTURAL BANCO DA AMAZÔNIA - CCBA</t>
  </si>
  <si>
    <t>GEMAC</t>
  </si>
  <si>
    <t>ITEM</t>
  </si>
  <si>
    <t>FUNÇÃO</t>
  </si>
  <si>
    <t>Número de Postos</t>
  </si>
  <si>
    <t>Salário Base</t>
  </si>
  <si>
    <t>Custo Posto</t>
  </si>
  <si>
    <t>Custo total Mensal</t>
  </si>
  <si>
    <t>Carga Horária</t>
  </si>
  <si>
    <t>CBO</t>
  </si>
  <si>
    <t>Base de Cálculo Salário Base</t>
  </si>
  <si>
    <t xml:space="preserve">Supervisor de Administração (TI) - CBO 4101-05    </t>
  </si>
  <si>
    <t>44 Horas Semanais</t>
  </si>
  <si>
    <t>4141-05</t>
  </si>
  <si>
    <t>CONTRATO BB Nº 2023/7421-2813 ADITIVO Nº 10 DE  29.01.2026</t>
  </si>
  <si>
    <t>Equipe Técnica</t>
  </si>
  <si>
    <t>Supervisor Técnico - CBO 3732</t>
  </si>
  <si>
    <t>12 x 36</t>
  </si>
  <si>
    <t>Operador de Projeção de Cinema  AD-NOT - CBO 3743-05</t>
  </si>
  <si>
    <t>3743-05</t>
  </si>
  <si>
    <t>Operador de Projeção de Cinema SEM AD-NOT - CBO 3743-05</t>
  </si>
  <si>
    <t>Técnico de Áudio e Vídeo - AD NOT -  CBO 373</t>
  </si>
  <si>
    <t>Técnico de Áudio e Vídeo - SEM AD NOT -  CBO 373</t>
  </si>
  <si>
    <t xml:space="preserve">Técnico em Iluminação – CBO 374  </t>
  </si>
  <si>
    <t>12x36</t>
  </si>
  <si>
    <t>Técnico de Cenografia - CBO 3742-05</t>
  </si>
  <si>
    <t>3742-05</t>
  </si>
  <si>
    <t>Equipe de Apoio</t>
  </si>
  <si>
    <t>Supervisor de Eventos e Serviços Culturais – CBO 4101</t>
  </si>
  <si>
    <t>4101-05</t>
  </si>
  <si>
    <t>Supervisor de Comunicação (criação e designer) – CBO - 2624-10</t>
  </si>
  <si>
    <t>2624-10</t>
  </si>
  <si>
    <t>Supervisor de Espaços e Eventos – CBO 4101</t>
  </si>
  <si>
    <t>Arquivista - CBO 2613-05</t>
  </si>
  <si>
    <t>2613-05</t>
  </si>
  <si>
    <t>CCT SEAC-SINELPA 2025/2025</t>
  </si>
  <si>
    <t xml:space="preserve">Analista de Atividades e Serviços Culturais Administrativo TI – CBO 261  </t>
  </si>
  <si>
    <t>Analista de Atividades e Serviços Culturais, Programação – CBO 262</t>
  </si>
  <si>
    <t>Técnico em Dinâmica Educativa – CBO- 2394-10</t>
  </si>
  <si>
    <t>2394-10</t>
  </si>
  <si>
    <t>Técnico de Assessoria de Imprensa e Mídias Sociais CBO 2611-10</t>
  </si>
  <si>
    <t>2611-10</t>
  </si>
  <si>
    <t xml:space="preserve">Técnico em Design Gráfico - 2624-10   </t>
  </si>
  <si>
    <t>CCT  COMART'S COMUNICAÇÃO VISUAL 2025/2026 -PA</t>
  </si>
  <si>
    <t>Almoxarife - CBO 4141-05</t>
  </si>
  <si>
    <t xml:space="preserve">Secretária Geral – CBO 2523  </t>
  </si>
  <si>
    <t>Telefonista - CBO 4222-05</t>
  </si>
  <si>
    <t>36 Horas Semanais</t>
  </si>
  <si>
    <t>4222-05</t>
  </si>
  <si>
    <t>Recepcionista Bilíngue - CBO 4221-05</t>
  </si>
  <si>
    <t>4221-05</t>
  </si>
  <si>
    <t>Recepcionista de Eventos e Galerias - CBO 4221-05</t>
  </si>
  <si>
    <t>Ajudante Geral de Manutenção e Reparos - CBO 5143-10</t>
  </si>
  <si>
    <t>5143-10</t>
  </si>
  <si>
    <t>Museólogo - CBO 2613-10 - CCBA</t>
  </si>
  <si>
    <t>40 Horas semanais</t>
  </si>
  <si>
    <t>2613-10</t>
  </si>
  <si>
    <t>CCT SINDIBIESP - 2024/2025 - SP</t>
  </si>
  <si>
    <t>Curador - CBO 2621 - CCBA</t>
  </si>
  <si>
    <t>PESQUISA - SILAC</t>
  </si>
  <si>
    <t>Produtor Cultural - CBO 2621-05 - CCBA</t>
  </si>
  <si>
    <t>44 Horas semanais</t>
  </si>
  <si>
    <t>2621-05</t>
  </si>
  <si>
    <t>Apoio Administrativo - CBO 4110 - CCBA</t>
  </si>
  <si>
    <t>Copeiragem - CBO 5134-25 - CCBA</t>
  </si>
  <si>
    <t>5134-25</t>
  </si>
  <si>
    <t>TOTAL</t>
  </si>
  <si>
    <t>BANCO DA AMAZÔNIA (PA) - ACIONAMENTOS</t>
  </si>
  <si>
    <t>Item</t>
  </si>
  <si>
    <t>Cargo</t>
  </si>
  <si>
    <t>Nº de Acionamentos diurnos horas/mês/ano e Postos</t>
  </si>
  <si>
    <t>Segunda a Sábado</t>
  </si>
  <si>
    <t>Domingos e/ou Feriados</t>
  </si>
  <si>
    <t>Custo / Acionamento</t>
  </si>
  <si>
    <t xml:space="preserve">Supervisor Técnico </t>
  </si>
  <si>
    <t>2 horas/mês= 24 horas ano</t>
  </si>
  <si>
    <t xml:space="preserve">Operador de Projeção de Cinema  AD-NOT </t>
  </si>
  <si>
    <t>4 horas/mês= 48 horas ano</t>
  </si>
  <si>
    <t>Técnico de Áudio e Vídeo - AD NOT</t>
  </si>
  <si>
    <t xml:space="preserve">Técnico em Iluminação </t>
  </si>
  <si>
    <t xml:space="preserve">Técnico de Cenografia </t>
  </si>
  <si>
    <t>Supervisor de Atividades e Serviços Culturais</t>
  </si>
  <si>
    <t xml:space="preserve">Supervisor de Administração (TI) </t>
  </si>
  <si>
    <t xml:space="preserve">Supervisor de Comunicação </t>
  </si>
  <si>
    <t>Supervisor de Espaços e Eventos</t>
  </si>
  <si>
    <t xml:space="preserve">Analista de Atividades e Serviços Culturais Administrativo TI </t>
  </si>
  <si>
    <t xml:space="preserve">Analista de Atividades e Serviços Culturais, Programação </t>
  </si>
  <si>
    <t>Técnico em Dinâmica Educativa</t>
  </si>
  <si>
    <t xml:space="preserve">Técnico de Assessoria de Imprensa e Mídias Sociais </t>
  </si>
  <si>
    <t xml:space="preserve">Técnico em Design Gráfico </t>
  </si>
  <si>
    <t xml:space="preserve">Almoxarife </t>
  </si>
  <si>
    <t xml:space="preserve">Secretária Geral </t>
  </si>
  <si>
    <t>Recepcionista Bilíngue</t>
  </si>
  <si>
    <t>Ajudante Geral de Manutenção e Reparos</t>
  </si>
  <si>
    <t>Museólogo</t>
  </si>
  <si>
    <t xml:space="preserve">Curador </t>
  </si>
  <si>
    <t xml:space="preserve">Produtor Cultural </t>
  </si>
  <si>
    <t xml:space="preserve">Apoio Administrativo </t>
  </si>
  <si>
    <t xml:space="preserve">Copeiragem </t>
  </si>
  <si>
    <t>Valor Mensal</t>
  </si>
  <si>
    <t>Nº de Acionamentos NOTURNOS horas/mês/ano e Postos</t>
  </si>
  <si>
    <t>Operador de Projeção de Cinema</t>
  </si>
  <si>
    <t>2 horas/mês = 24 horas ano</t>
  </si>
  <si>
    <t>Técnico de Áudio e Vídeo</t>
  </si>
  <si>
    <t>Nº de Acionamentos de 12h/dia por mês</t>
  </si>
  <si>
    <t>Custo / Acionamento de 12h dia</t>
  </si>
  <si>
    <t>Recepcionista - Postos 12 x 36h</t>
  </si>
  <si>
    <t>TOTAL MENSAL</t>
  </si>
  <si>
    <t>TOTAL GLOBAL 12 MESES</t>
  </si>
  <si>
    <t>TOTAL GLOBAL 60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</si>
</sst>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4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44" fontId="0" fillId="0" borderId="1" xfId="1" applyFont="1" applyBorder="1"/>
    <xf numFmtId="44" fontId="1" fillId="3" borderId="1" xfId="0" applyNumberFormat="1" applyFont="1" applyFill="1" applyBorder="1" applyAlignment="1">
      <alignment horizontal="center"/>
    </xf>
    <xf numFmtId="44" fontId="0" fillId="0" borderId="1" xfId="0" applyNumberFormat="1" applyBorder="1"/>
    <xf numFmtId="44" fontId="0" fillId="0" borderId="0" xfId="0" applyNumberFormat="1"/>
    <xf numFmtId="44" fontId="2" fillId="0" borderId="1" xfId="1" applyFont="1" applyBorder="1"/>
    <xf numFmtId="0" fontId="1" fillId="0" borderId="0" xfId="0" applyFont="1"/>
    <xf numFmtId="44" fontId="0" fillId="0" borderId="1" xfId="1" applyFont="1" applyFill="1" applyBorder="1"/>
    <xf numFmtId="0" fontId="3" fillId="0" borderId="0" xfId="0" applyFont="1"/>
    <xf numFmtId="0" fontId="0" fillId="5" borderId="1" xfId="0" applyFill="1" applyBorder="1"/>
    <xf numFmtId="44" fontId="0" fillId="0" borderId="1" xfId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44" fontId="1" fillId="2" borderId="1" xfId="0" applyNumberFormat="1" applyFont="1" applyFill="1" applyBorder="1" applyAlignment="1">
      <alignment horizontal="center"/>
    </xf>
    <xf numFmtId="44" fontId="1" fillId="2" borderId="1" xfId="0" applyNumberFormat="1" applyFont="1" applyFill="1" applyBorder="1"/>
    <xf numFmtId="0" fontId="1" fillId="2" borderId="1" xfId="0" applyFont="1" applyFill="1" applyBorder="1"/>
    <xf numFmtId="0" fontId="1" fillId="2" borderId="4" xfId="0" applyFont="1" applyFill="1" applyBorder="1" applyAlignment="1">
      <alignment horizontal="center"/>
    </xf>
    <xf numFmtId="44" fontId="1" fillId="2" borderId="4" xfId="0" applyNumberFormat="1" applyFont="1" applyFill="1" applyBorder="1" applyAlignment="1">
      <alignment horizontal="center"/>
    </xf>
    <xf numFmtId="44" fontId="1" fillId="0" borderId="0" xfId="0" applyNumberFormat="1" applyFont="1" applyAlignment="1">
      <alignment horizontal="center"/>
    </xf>
    <xf numFmtId="44" fontId="1" fillId="0" borderId="0" xfId="1" applyFont="1" applyAlignment="1">
      <alignment horizontal="center"/>
    </xf>
    <xf numFmtId="164" fontId="5" fillId="0" borderId="0" xfId="2" applyNumberFormat="1" applyFont="1" applyAlignment="1">
      <alignment vertical="center"/>
    </xf>
    <xf numFmtId="0" fontId="1" fillId="0" borderId="1" xfId="0" applyFont="1" applyBorder="1" applyAlignment="1">
      <alignment horizontal="center"/>
    </xf>
    <xf numFmtId="44" fontId="2" fillId="0" borderId="1" xfId="1" applyFont="1" applyFill="1" applyBorder="1"/>
    <xf numFmtId="164" fontId="5" fillId="0" borderId="1" xfId="2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1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2" fillId="0" borderId="4" xfId="1" applyFont="1" applyBorder="1" applyAlignment="1">
      <alignment horizontal="center" vertical="center"/>
    </xf>
    <xf numFmtId="44" fontId="2" fillId="0" borderId="5" xfId="1" applyFont="1" applyBorder="1" applyAlignment="1">
      <alignment horizontal="center" vertical="center"/>
    </xf>
    <xf numFmtId="164" fontId="5" fillId="0" borderId="4" xfId="2" applyNumberFormat="1" applyFont="1" applyBorder="1" applyAlignment="1">
      <alignment horizontal="center" vertical="center"/>
    </xf>
    <xf numFmtId="164" fontId="5" fillId="0" borderId="5" xfId="2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 xr:uid="{A9029F15-9180-4865-9B67-E67785179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76090-9242-4F4E-8CF0-95C9245091CE}">
  <sheetPr codeName="Planilha1"/>
  <dimension ref="A1:K87"/>
  <sheetViews>
    <sheetView tabSelected="1" topLeftCell="A44" zoomScale="48" zoomScaleNormal="48" workbookViewId="0">
      <selection activeCell="H81" sqref="H81"/>
    </sheetView>
  </sheetViews>
  <sheetFormatPr defaultRowHeight="14.5" x14ac:dyDescent="0.35"/>
  <cols>
    <col min="3" max="3" width="63.1796875" bestFit="1" customWidth="1"/>
    <col min="4" max="4" width="29.7265625" customWidth="1"/>
    <col min="5" max="5" width="23.453125" customWidth="1"/>
    <col min="6" max="6" width="20.1796875" customWidth="1"/>
    <col min="7" max="7" width="26" customWidth="1"/>
    <col min="8" max="8" width="42.453125" customWidth="1"/>
    <col min="9" max="9" width="50.54296875" customWidth="1"/>
    <col min="10" max="10" width="44.453125" customWidth="1"/>
    <col min="11" max="11" width="44.81640625" customWidth="1"/>
    <col min="12" max="12" width="51.453125" customWidth="1"/>
  </cols>
  <sheetData>
    <row r="1" spans="1:11" ht="16.5" x14ac:dyDescent="0.35">
      <c r="D1" s="20"/>
      <c r="F1" s="20" t="s">
        <v>0</v>
      </c>
    </row>
    <row r="2" spans="1:11" ht="15" customHeight="1" x14ac:dyDescent="0.35">
      <c r="A2" s="21"/>
      <c r="B2" s="44" t="s">
        <v>1</v>
      </c>
      <c r="C2" s="45"/>
      <c r="D2" s="45"/>
      <c r="E2" s="45"/>
      <c r="F2" s="45"/>
      <c r="G2" s="45"/>
      <c r="H2" s="45"/>
      <c r="I2" s="45"/>
      <c r="J2" s="45"/>
      <c r="K2" s="46"/>
    </row>
    <row r="3" spans="1:11" ht="26.25" customHeight="1" x14ac:dyDescent="0.35">
      <c r="A3" s="1" t="s">
        <v>2</v>
      </c>
      <c r="B3" s="2" t="s">
        <v>3</v>
      </c>
      <c r="C3" s="47" t="s">
        <v>4</v>
      </c>
      <c r="D3" s="48"/>
      <c r="E3" s="3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3" t="s">
        <v>11</v>
      </c>
    </row>
    <row r="4" spans="1:11" x14ac:dyDescent="0.35">
      <c r="A4" s="7" t="s">
        <v>2</v>
      </c>
      <c r="B4" s="6">
        <v>1</v>
      </c>
      <c r="C4" s="79" t="s">
        <v>12</v>
      </c>
      <c r="D4" s="80"/>
      <c r="E4" s="5">
        <v>1</v>
      </c>
      <c r="F4" s="13">
        <v>4536</v>
      </c>
      <c r="G4" s="22">
        <v>11625.28</v>
      </c>
      <c r="H4" s="15">
        <f t="shared" ref="H4:H32" si="0">G4*E4</f>
        <v>11625.28</v>
      </c>
      <c r="I4" s="7" t="s">
        <v>13</v>
      </c>
      <c r="J4" s="5" t="s">
        <v>14</v>
      </c>
      <c r="K4" s="7" t="s">
        <v>15</v>
      </c>
    </row>
    <row r="5" spans="1:11" x14ac:dyDescent="0.35">
      <c r="A5" s="82" t="s">
        <v>16</v>
      </c>
      <c r="B5" s="4">
        <v>1</v>
      </c>
      <c r="C5" s="52" t="s">
        <v>17</v>
      </c>
      <c r="D5" s="53"/>
      <c r="E5" s="5">
        <v>1</v>
      </c>
      <c r="F5" s="13">
        <v>6148</v>
      </c>
      <c r="G5" s="13">
        <v>15450.55</v>
      </c>
      <c r="H5" s="15">
        <f t="shared" si="0"/>
        <v>15450.55</v>
      </c>
      <c r="I5" s="7" t="s">
        <v>18</v>
      </c>
      <c r="J5" s="5">
        <v>3732</v>
      </c>
      <c r="K5" s="7" t="s">
        <v>15</v>
      </c>
    </row>
    <row r="6" spans="1:11" x14ac:dyDescent="0.35">
      <c r="A6" s="82"/>
      <c r="B6" s="4">
        <v>2</v>
      </c>
      <c r="C6" s="52" t="s">
        <v>19</v>
      </c>
      <c r="D6" s="53"/>
      <c r="E6" s="5">
        <v>1</v>
      </c>
      <c r="F6" s="19">
        <v>4860</v>
      </c>
      <c r="G6" s="39">
        <v>12781.69</v>
      </c>
      <c r="H6" s="15">
        <f t="shared" si="0"/>
        <v>12781.69</v>
      </c>
      <c r="I6" s="7" t="s">
        <v>13</v>
      </c>
      <c r="J6" s="5" t="s">
        <v>20</v>
      </c>
      <c r="K6" s="7" t="s">
        <v>15</v>
      </c>
    </row>
    <row r="7" spans="1:11" x14ac:dyDescent="0.35">
      <c r="A7" s="82"/>
      <c r="B7" s="4">
        <v>2</v>
      </c>
      <c r="C7" s="52" t="s">
        <v>21</v>
      </c>
      <c r="D7" s="53"/>
      <c r="E7" s="5">
        <v>1</v>
      </c>
      <c r="F7" s="19">
        <v>4860</v>
      </c>
      <c r="G7" s="39">
        <v>12384.01</v>
      </c>
      <c r="H7" s="13">
        <f t="shared" si="0"/>
        <v>12384.01</v>
      </c>
      <c r="I7" s="7" t="s">
        <v>13</v>
      </c>
      <c r="J7" s="5" t="s">
        <v>20</v>
      </c>
      <c r="K7" s="7" t="s">
        <v>15</v>
      </c>
    </row>
    <row r="8" spans="1:11" x14ac:dyDescent="0.35">
      <c r="A8" s="82"/>
      <c r="B8" s="4">
        <v>3</v>
      </c>
      <c r="C8" s="52" t="s">
        <v>22</v>
      </c>
      <c r="D8" s="53"/>
      <c r="E8" s="5">
        <v>1</v>
      </c>
      <c r="F8" s="19">
        <v>4860</v>
      </c>
      <c r="G8" s="39">
        <v>12781.69</v>
      </c>
      <c r="H8" s="15">
        <f t="shared" si="0"/>
        <v>12781.69</v>
      </c>
      <c r="I8" s="7" t="s">
        <v>13</v>
      </c>
      <c r="J8" s="5">
        <v>373</v>
      </c>
      <c r="K8" s="7" t="s">
        <v>15</v>
      </c>
    </row>
    <row r="9" spans="1:11" x14ac:dyDescent="0.35">
      <c r="A9" s="82"/>
      <c r="B9" s="4">
        <v>3</v>
      </c>
      <c r="C9" s="52" t="s">
        <v>23</v>
      </c>
      <c r="D9" s="53"/>
      <c r="E9" s="5">
        <v>1</v>
      </c>
      <c r="F9" s="19">
        <v>4860</v>
      </c>
      <c r="G9" s="39">
        <v>12384.01</v>
      </c>
      <c r="H9" s="13">
        <f t="shared" si="0"/>
        <v>12384.01</v>
      </c>
      <c r="I9" s="7" t="s">
        <v>13</v>
      </c>
      <c r="J9" s="5">
        <v>373</v>
      </c>
      <c r="K9" s="7" t="s">
        <v>15</v>
      </c>
    </row>
    <row r="10" spans="1:11" x14ac:dyDescent="0.35">
      <c r="A10" s="82"/>
      <c r="B10" s="4">
        <v>4</v>
      </c>
      <c r="C10" s="52" t="s">
        <v>24</v>
      </c>
      <c r="D10" s="53"/>
      <c r="E10" s="5">
        <v>1</v>
      </c>
      <c r="F10" s="19">
        <v>4860</v>
      </c>
      <c r="G10" s="39">
        <v>12478.85</v>
      </c>
      <c r="H10" s="13">
        <f t="shared" si="0"/>
        <v>12478.85</v>
      </c>
      <c r="I10" s="7" t="s">
        <v>25</v>
      </c>
      <c r="J10" s="5">
        <v>374</v>
      </c>
      <c r="K10" s="7" t="s">
        <v>15</v>
      </c>
    </row>
    <row r="11" spans="1:11" x14ac:dyDescent="0.35">
      <c r="A11" s="82"/>
      <c r="B11" s="4">
        <v>5</v>
      </c>
      <c r="C11" s="52" t="s">
        <v>26</v>
      </c>
      <c r="D11" s="53"/>
      <c r="E11" s="5">
        <v>1</v>
      </c>
      <c r="F11" s="19">
        <v>4860</v>
      </c>
      <c r="G11" s="39">
        <v>12372.88</v>
      </c>
      <c r="H11" s="13">
        <f t="shared" si="0"/>
        <v>12372.88</v>
      </c>
      <c r="I11" s="7" t="s">
        <v>13</v>
      </c>
      <c r="J11" s="5" t="s">
        <v>27</v>
      </c>
      <c r="K11" s="7" t="s">
        <v>15</v>
      </c>
    </row>
    <row r="12" spans="1:11" x14ac:dyDescent="0.35">
      <c r="A12" s="82" t="s">
        <v>28</v>
      </c>
      <c r="B12" s="4">
        <v>6</v>
      </c>
      <c r="C12" s="54" t="s">
        <v>29</v>
      </c>
      <c r="D12" s="55"/>
      <c r="E12" s="5">
        <v>2</v>
      </c>
      <c r="F12" s="19">
        <v>4536</v>
      </c>
      <c r="G12" s="39">
        <v>11783.9</v>
      </c>
      <c r="H12" s="13">
        <f t="shared" si="0"/>
        <v>23567.8</v>
      </c>
      <c r="I12" s="7" t="s">
        <v>18</v>
      </c>
      <c r="J12" s="5">
        <v>4101</v>
      </c>
      <c r="K12" s="7" t="s">
        <v>15</v>
      </c>
    </row>
    <row r="13" spans="1:11" x14ac:dyDescent="0.35">
      <c r="A13" s="82"/>
      <c r="B13" s="4">
        <v>7</v>
      </c>
      <c r="C13" s="79" t="s">
        <v>12</v>
      </c>
      <c r="D13" s="80"/>
      <c r="E13" s="5">
        <v>1</v>
      </c>
      <c r="F13" s="19">
        <v>4536</v>
      </c>
      <c r="G13" s="39">
        <v>11625.28</v>
      </c>
      <c r="H13" s="13">
        <f t="shared" si="0"/>
        <v>11625.28</v>
      </c>
      <c r="I13" s="7" t="s">
        <v>13</v>
      </c>
      <c r="J13" s="5" t="s">
        <v>30</v>
      </c>
      <c r="K13" s="7" t="s">
        <v>15</v>
      </c>
    </row>
    <row r="14" spans="1:11" x14ac:dyDescent="0.35">
      <c r="A14" s="82"/>
      <c r="B14" s="4">
        <v>8</v>
      </c>
      <c r="C14" s="54" t="s">
        <v>31</v>
      </c>
      <c r="D14" s="55"/>
      <c r="E14" s="5">
        <v>1</v>
      </c>
      <c r="F14" s="19">
        <v>4320</v>
      </c>
      <c r="G14" s="39">
        <v>11126.95</v>
      </c>
      <c r="H14" s="19">
        <f t="shared" si="0"/>
        <v>11126.95</v>
      </c>
      <c r="I14" s="7" t="s">
        <v>13</v>
      </c>
      <c r="J14" s="5" t="s">
        <v>32</v>
      </c>
      <c r="K14" s="7" t="s">
        <v>15</v>
      </c>
    </row>
    <row r="15" spans="1:11" x14ac:dyDescent="0.35">
      <c r="A15" s="82"/>
      <c r="B15" s="4">
        <v>9</v>
      </c>
      <c r="C15" s="52" t="s">
        <v>33</v>
      </c>
      <c r="D15" s="53"/>
      <c r="E15" s="5">
        <v>1</v>
      </c>
      <c r="F15" s="19">
        <v>4320</v>
      </c>
      <c r="G15" s="39">
        <v>11126.95</v>
      </c>
      <c r="H15" s="19">
        <f t="shared" si="0"/>
        <v>11126.95</v>
      </c>
      <c r="I15" s="7" t="s">
        <v>13</v>
      </c>
      <c r="J15" s="5">
        <v>4101</v>
      </c>
      <c r="K15" s="7" t="s">
        <v>15</v>
      </c>
    </row>
    <row r="16" spans="1:11" x14ac:dyDescent="0.35">
      <c r="A16" s="82"/>
      <c r="B16" s="4">
        <v>10</v>
      </c>
      <c r="C16" s="52" t="s">
        <v>34</v>
      </c>
      <c r="D16" s="53"/>
      <c r="E16" s="5">
        <v>1</v>
      </c>
      <c r="F16" s="19">
        <v>2189.5100000000002</v>
      </c>
      <c r="G16" s="39">
        <v>6144.84</v>
      </c>
      <c r="H16" s="19">
        <f t="shared" si="0"/>
        <v>6144.84</v>
      </c>
      <c r="I16" s="7" t="s">
        <v>13</v>
      </c>
      <c r="J16" s="5" t="s">
        <v>35</v>
      </c>
      <c r="K16" s="7" t="s">
        <v>36</v>
      </c>
    </row>
    <row r="17" spans="1:11" x14ac:dyDescent="0.35">
      <c r="A17" s="82"/>
      <c r="B17" s="4">
        <v>11</v>
      </c>
      <c r="C17" s="52" t="s">
        <v>37</v>
      </c>
      <c r="D17" s="53"/>
      <c r="E17" s="5">
        <v>2</v>
      </c>
      <c r="F17" s="19">
        <v>3672</v>
      </c>
      <c r="G17" s="39">
        <v>9737.7999999999993</v>
      </c>
      <c r="H17" s="19">
        <f t="shared" si="0"/>
        <v>19475.599999999999</v>
      </c>
      <c r="I17" s="7" t="s">
        <v>13</v>
      </c>
      <c r="J17" s="5">
        <v>261</v>
      </c>
      <c r="K17" s="7" t="s">
        <v>15</v>
      </c>
    </row>
    <row r="18" spans="1:11" x14ac:dyDescent="0.35">
      <c r="A18" s="82"/>
      <c r="B18" s="4">
        <v>12</v>
      </c>
      <c r="C18" s="52" t="s">
        <v>38</v>
      </c>
      <c r="D18" s="53"/>
      <c r="E18" s="5">
        <v>2</v>
      </c>
      <c r="F18" s="19">
        <v>3672</v>
      </c>
      <c r="G18" s="39">
        <v>9737.7999999999993</v>
      </c>
      <c r="H18" s="19">
        <f t="shared" si="0"/>
        <v>19475.599999999999</v>
      </c>
      <c r="I18" s="7" t="s">
        <v>13</v>
      </c>
      <c r="J18" s="5">
        <v>262</v>
      </c>
      <c r="K18" s="7" t="s">
        <v>15</v>
      </c>
    </row>
    <row r="19" spans="1:11" x14ac:dyDescent="0.35">
      <c r="A19" s="82"/>
      <c r="B19" s="4">
        <v>13</v>
      </c>
      <c r="C19" s="52" t="s">
        <v>39</v>
      </c>
      <c r="D19" s="53"/>
      <c r="E19" s="5">
        <v>1</v>
      </c>
      <c r="F19" s="19">
        <v>3456</v>
      </c>
      <c r="G19" s="39">
        <v>9131.44</v>
      </c>
      <c r="H19" s="19">
        <f t="shared" si="0"/>
        <v>9131.44</v>
      </c>
      <c r="I19" s="7" t="s">
        <v>13</v>
      </c>
      <c r="J19" s="5" t="s">
        <v>40</v>
      </c>
      <c r="K19" s="7" t="s">
        <v>15</v>
      </c>
    </row>
    <row r="20" spans="1:11" x14ac:dyDescent="0.35">
      <c r="A20" s="82"/>
      <c r="B20" s="4">
        <v>14</v>
      </c>
      <c r="C20" s="52" t="s">
        <v>41</v>
      </c>
      <c r="D20" s="53"/>
      <c r="E20" s="5">
        <v>1</v>
      </c>
      <c r="F20" s="19">
        <v>3456</v>
      </c>
      <c r="G20" s="39">
        <v>9256.17</v>
      </c>
      <c r="H20" s="19">
        <f t="shared" si="0"/>
        <v>9256.17</v>
      </c>
      <c r="I20" s="7" t="s">
        <v>25</v>
      </c>
      <c r="J20" s="5" t="s">
        <v>42</v>
      </c>
      <c r="K20" s="7" t="s">
        <v>15</v>
      </c>
    </row>
    <row r="21" spans="1:11" x14ac:dyDescent="0.35">
      <c r="A21" s="82"/>
      <c r="B21" s="4">
        <v>15</v>
      </c>
      <c r="C21" s="52" t="s">
        <v>43</v>
      </c>
      <c r="D21" s="53"/>
      <c r="E21" s="5">
        <v>1</v>
      </c>
      <c r="F21" s="19">
        <v>3311.54</v>
      </c>
      <c r="G21" s="39">
        <v>8633.0499999999993</v>
      </c>
      <c r="H21" s="19">
        <f t="shared" si="0"/>
        <v>8633.0499999999993</v>
      </c>
      <c r="I21" s="7" t="s">
        <v>13</v>
      </c>
      <c r="J21" s="5"/>
      <c r="K21" s="7" t="s">
        <v>44</v>
      </c>
    </row>
    <row r="22" spans="1:11" x14ac:dyDescent="0.35">
      <c r="A22" s="82"/>
      <c r="B22" s="4">
        <v>16</v>
      </c>
      <c r="C22" s="52" t="s">
        <v>45</v>
      </c>
      <c r="D22" s="53"/>
      <c r="E22" s="5">
        <v>1</v>
      </c>
      <c r="F22" s="19">
        <v>1586.87</v>
      </c>
      <c r="G22" s="19">
        <v>4802.26</v>
      </c>
      <c r="H22" s="19">
        <f t="shared" si="0"/>
        <v>4802.26</v>
      </c>
      <c r="I22" s="7" t="s">
        <v>13</v>
      </c>
      <c r="J22" s="5" t="s">
        <v>14</v>
      </c>
      <c r="K22" s="7" t="s">
        <v>36</v>
      </c>
    </row>
    <row r="23" spans="1:11" x14ac:dyDescent="0.35">
      <c r="A23" s="82"/>
      <c r="B23" s="4">
        <v>17</v>
      </c>
      <c r="C23" s="52" t="s">
        <v>46</v>
      </c>
      <c r="D23" s="53"/>
      <c r="E23" s="5">
        <v>1</v>
      </c>
      <c r="F23" s="19">
        <v>2371.3200000000002</v>
      </c>
      <c r="G23" s="19">
        <v>6602.49</v>
      </c>
      <c r="H23" s="19">
        <f t="shared" si="0"/>
        <v>6602.49</v>
      </c>
      <c r="I23" s="7" t="s">
        <v>13</v>
      </c>
      <c r="J23" s="5">
        <v>2523</v>
      </c>
      <c r="K23" s="7" t="s">
        <v>36</v>
      </c>
    </row>
    <row r="24" spans="1:11" x14ac:dyDescent="0.35">
      <c r="A24" s="82"/>
      <c r="B24" s="4">
        <v>18</v>
      </c>
      <c r="C24" s="52" t="s">
        <v>47</v>
      </c>
      <c r="D24" s="53"/>
      <c r="E24" s="5">
        <v>2</v>
      </c>
      <c r="F24" s="19">
        <v>2064.61</v>
      </c>
      <c r="G24" s="19">
        <v>5972.55</v>
      </c>
      <c r="H24" s="19">
        <f t="shared" si="0"/>
        <v>11945.1</v>
      </c>
      <c r="I24" s="7" t="s">
        <v>48</v>
      </c>
      <c r="J24" s="5" t="s">
        <v>49</v>
      </c>
      <c r="K24" s="7" t="s">
        <v>36</v>
      </c>
    </row>
    <row r="25" spans="1:11" x14ac:dyDescent="0.35">
      <c r="A25" s="82"/>
      <c r="B25" s="4">
        <v>19</v>
      </c>
      <c r="C25" s="52" t="s">
        <v>50</v>
      </c>
      <c r="D25" s="53"/>
      <c r="E25" s="5">
        <v>2</v>
      </c>
      <c r="F25" s="19">
        <v>5123.33</v>
      </c>
      <c r="G25" s="19">
        <v>12955.19</v>
      </c>
      <c r="H25" s="19">
        <f t="shared" si="0"/>
        <v>25910.38</v>
      </c>
      <c r="I25" s="7" t="s">
        <v>25</v>
      </c>
      <c r="J25" s="5" t="s">
        <v>51</v>
      </c>
      <c r="K25" s="7" t="s">
        <v>36</v>
      </c>
    </row>
    <row r="26" spans="1:11" x14ac:dyDescent="0.35">
      <c r="A26" s="82"/>
      <c r="B26" s="4">
        <v>20</v>
      </c>
      <c r="C26" s="52" t="s">
        <v>52</v>
      </c>
      <c r="D26" s="53"/>
      <c r="E26" s="5">
        <v>32</v>
      </c>
      <c r="F26" s="19">
        <v>2371.3200000000002</v>
      </c>
      <c r="G26" s="19">
        <v>6708.46</v>
      </c>
      <c r="H26" s="19">
        <f t="shared" si="0"/>
        <v>214670.72</v>
      </c>
      <c r="I26" s="7" t="s">
        <v>25</v>
      </c>
      <c r="J26" s="5" t="s">
        <v>51</v>
      </c>
      <c r="K26" s="7" t="s">
        <v>36</v>
      </c>
    </row>
    <row r="27" spans="1:11" x14ac:dyDescent="0.35">
      <c r="A27" s="82"/>
      <c r="B27" s="4">
        <v>21</v>
      </c>
      <c r="C27" s="54" t="s">
        <v>53</v>
      </c>
      <c r="D27" s="55"/>
      <c r="E27" s="5">
        <v>2</v>
      </c>
      <c r="F27" s="19">
        <v>1586.86</v>
      </c>
      <c r="G27" s="19">
        <v>4908.22</v>
      </c>
      <c r="H27" s="19">
        <f t="shared" si="0"/>
        <v>9816.44</v>
      </c>
      <c r="I27" s="7" t="s">
        <v>25</v>
      </c>
      <c r="J27" s="5" t="s">
        <v>54</v>
      </c>
      <c r="K27" s="7" t="s">
        <v>36</v>
      </c>
    </row>
    <row r="28" spans="1:11" x14ac:dyDescent="0.35">
      <c r="A28" s="82"/>
      <c r="B28" s="4">
        <v>22</v>
      </c>
      <c r="C28" s="52" t="s">
        <v>55</v>
      </c>
      <c r="D28" s="53"/>
      <c r="E28" s="5">
        <v>1</v>
      </c>
      <c r="F28" s="19">
        <v>6704.78</v>
      </c>
      <c r="G28" s="19">
        <v>16681.86</v>
      </c>
      <c r="H28" s="19">
        <f t="shared" si="0"/>
        <v>16681.86</v>
      </c>
      <c r="I28" s="7" t="s">
        <v>56</v>
      </c>
      <c r="J28" s="5" t="s">
        <v>57</v>
      </c>
      <c r="K28" s="7" t="s">
        <v>58</v>
      </c>
    </row>
    <row r="29" spans="1:11" x14ac:dyDescent="0.35">
      <c r="A29" s="82"/>
      <c r="B29" s="4">
        <v>23</v>
      </c>
      <c r="C29" s="52" t="s">
        <v>59</v>
      </c>
      <c r="D29" s="53"/>
      <c r="E29" s="5">
        <v>1</v>
      </c>
      <c r="F29" s="19">
        <v>6000</v>
      </c>
      <c r="G29" s="19">
        <v>15055.77</v>
      </c>
      <c r="H29" s="19">
        <f t="shared" si="0"/>
        <v>15055.77</v>
      </c>
      <c r="I29" s="7" t="s">
        <v>56</v>
      </c>
      <c r="J29" s="5">
        <v>2621</v>
      </c>
      <c r="K29" s="7" t="s">
        <v>60</v>
      </c>
    </row>
    <row r="30" spans="1:11" x14ac:dyDescent="0.35">
      <c r="A30" s="82"/>
      <c r="B30" s="4">
        <v>24</v>
      </c>
      <c r="C30" s="52" t="s">
        <v>61</v>
      </c>
      <c r="D30" s="53"/>
      <c r="E30" s="5">
        <v>1</v>
      </c>
      <c r="F30" s="19">
        <v>6420.69</v>
      </c>
      <c r="G30" s="19">
        <v>16026.4</v>
      </c>
      <c r="H30" s="19">
        <f t="shared" si="0"/>
        <v>16026.4</v>
      </c>
      <c r="I30" s="7" t="s">
        <v>62</v>
      </c>
      <c r="J30" s="5" t="s">
        <v>63</v>
      </c>
      <c r="K30" s="7" t="s">
        <v>60</v>
      </c>
    </row>
    <row r="31" spans="1:11" x14ac:dyDescent="0.35">
      <c r="A31" s="82"/>
      <c r="B31" s="4">
        <v>25</v>
      </c>
      <c r="C31" s="52" t="s">
        <v>64</v>
      </c>
      <c r="D31" s="53"/>
      <c r="E31" s="5">
        <v>4</v>
      </c>
      <c r="F31" s="19">
        <v>1983.35</v>
      </c>
      <c r="G31" s="19">
        <v>6003.43</v>
      </c>
      <c r="H31" s="19">
        <f t="shared" si="0"/>
        <v>24013.72</v>
      </c>
      <c r="I31" s="7" t="s">
        <v>13</v>
      </c>
      <c r="J31" s="5">
        <v>4110</v>
      </c>
      <c r="K31" s="7" t="s">
        <v>36</v>
      </c>
    </row>
    <row r="32" spans="1:11" x14ac:dyDescent="0.35">
      <c r="A32" s="82"/>
      <c r="B32" s="4">
        <v>26</v>
      </c>
      <c r="C32" s="52" t="s">
        <v>65</v>
      </c>
      <c r="D32" s="53"/>
      <c r="E32" s="5">
        <v>2</v>
      </c>
      <c r="F32" s="19">
        <v>1586.86</v>
      </c>
      <c r="G32" s="19">
        <v>4960.88</v>
      </c>
      <c r="H32" s="19">
        <f t="shared" si="0"/>
        <v>9921.76</v>
      </c>
      <c r="I32" s="7" t="s">
        <v>56</v>
      </c>
      <c r="J32" s="5" t="s">
        <v>66</v>
      </c>
      <c r="K32" s="7" t="s">
        <v>36</v>
      </c>
    </row>
    <row r="33" spans="1:11" x14ac:dyDescent="0.35">
      <c r="A33" s="7"/>
      <c r="B33" s="7"/>
      <c r="C33" s="52"/>
      <c r="D33" s="53"/>
      <c r="E33" s="7"/>
      <c r="F33" s="7"/>
      <c r="G33" s="7"/>
      <c r="H33" s="7"/>
      <c r="I33" s="7"/>
      <c r="J33" s="5"/>
      <c r="K33" s="7"/>
    </row>
    <row r="34" spans="1:11" x14ac:dyDescent="0.35">
      <c r="A34" s="8"/>
      <c r="B34" s="8"/>
      <c r="C34" s="8" t="s">
        <v>67</v>
      </c>
      <c r="D34" s="8"/>
      <c r="E34" s="8">
        <f>SUM(E4:E33)</f>
        <v>70</v>
      </c>
      <c r="F34" s="14">
        <f>SUM(F4:F33)</f>
        <v>115113.04000000002</v>
      </c>
      <c r="G34" s="14">
        <f>SUM(G4:G33)</f>
        <v>301240.65000000002</v>
      </c>
      <c r="H34" s="14">
        <f>SUM(H4:H33)</f>
        <v>587269.54</v>
      </c>
      <c r="I34" s="8"/>
      <c r="J34" s="23"/>
      <c r="K34" s="8"/>
    </row>
    <row r="35" spans="1:11" x14ac:dyDescent="0.35">
      <c r="A35" s="9"/>
      <c r="B35" s="9"/>
      <c r="C35" s="9"/>
      <c r="D35" s="9"/>
      <c r="E35" s="9"/>
      <c r="F35" s="9"/>
      <c r="G35" s="9"/>
      <c r="H35" s="36"/>
      <c r="I35" s="35"/>
      <c r="J35" s="9"/>
      <c r="K35" s="9"/>
    </row>
    <row r="36" spans="1:11" x14ac:dyDescent="0.35">
      <c r="B36" s="81" t="s">
        <v>68</v>
      </c>
      <c r="C36" s="81"/>
      <c r="D36" s="81"/>
      <c r="E36" s="81"/>
      <c r="F36" s="81"/>
      <c r="G36" s="81"/>
      <c r="H36" s="81"/>
    </row>
    <row r="37" spans="1:11" x14ac:dyDescent="0.35">
      <c r="B37" s="68" t="s">
        <v>69</v>
      </c>
      <c r="C37" s="68" t="s">
        <v>70</v>
      </c>
      <c r="D37" s="66" t="s">
        <v>71</v>
      </c>
      <c r="E37" s="58" t="s">
        <v>72</v>
      </c>
      <c r="F37" s="58"/>
      <c r="G37" s="56" t="s">
        <v>73</v>
      </c>
      <c r="H37" s="57"/>
    </row>
    <row r="38" spans="1:11" ht="27" customHeight="1" x14ac:dyDescent="0.35">
      <c r="B38" s="69"/>
      <c r="C38" s="69"/>
      <c r="D38" s="67"/>
      <c r="E38" s="1" t="s">
        <v>74</v>
      </c>
      <c r="F38" s="1" t="s">
        <v>8</v>
      </c>
      <c r="G38" s="1" t="s">
        <v>74</v>
      </c>
      <c r="H38" s="1" t="s">
        <v>8</v>
      </c>
    </row>
    <row r="39" spans="1:11" x14ac:dyDescent="0.35">
      <c r="B39" s="4">
        <v>1</v>
      </c>
      <c r="C39" s="7" t="s">
        <v>75</v>
      </c>
      <c r="D39" s="24" t="s">
        <v>76</v>
      </c>
      <c r="E39" s="40">
        <v>138.26</v>
      </c>
      <c r="F39" s="17">
        <f>E39*2</f>
        <v>276.52</v>
      </c>
      <c r="G39" s="40">
        <v>170.51</v>
      </c>
      <c r="H39" s="17">
        <f>G39*2</f>
        <v>341.02</v>
      </c>
    </row>
    <row r="40" spans="1:11" x14ac:dyDescent="0.35">
      <c r="B40" s="4">
        <v>2</v>
      </c>
      <c r="C40" s="7" t="s">
        <v>77</v>
      </c>
      <c r="D40" s="24" t="s">
        <v>78</v>
      </c>
      <c r="E40" s="40">
        <v>117.96</v>
      </c>
      <c r="F40" s="39">
        <f>E40*4</f>
        <v>471.84</v>
      </c>
      <c r="G40" s="40">
        <v>143.49</v>
      </c>
      <c r="H40" s="39">
        <f>G40*4</f>
        <v>573.96</v>
      </c>
    </row>
    <row r="41" spans="1:11" x14ac:dyDescent="0.35">
      <c r="B41" s="4">
        <v>3</v>
      </c>
      <c r="C41" s="7" t="s">
        <v>79</v>
      </c>
      <c r="D41" s="24" t="s">
        <v>78</v>
      </c>
      <c r="E41" s="40">
        <v>117.96</v>
      </c>
      <c r="F41" s="39">
        <f>E41*4</f>
        <v>471.84</v>
      </c>
      <c r="G41" s="40">
        <v>143.49</v>
      </c>
      <c r="H41" s="39">
        <f>G41*4</f>
        <v>573.96</v>
      </c>
    </row>
    <row r="42" spans="1:11" x14ac:dyDescent="0.35">
      <c r="B42" s="4">
        <v>4</v>
      </c>
      <c r="C42" s="7" t="s">
        <v>80</v>
      </c>
      <c r="D42" s="24" t="s">
        <v>78</v>
      </c>
      <c r="E42" s="40">
        <v>117.96</v>
      </c>
      <c r="F42" s="39">
        <f>E42*4</f>
        <v>471.84</v>
      </c>
      <c r="G42" s="40">
        <v>143.49</v>
      </c>
      <c r="H42" s="39">
        <f>G42*4</f>
        <v>573.96</v>
      </c>
    </row>
    <row r="43" spans="1:11" x14ac:dyDescent="0.35">
      <c r="B43" s="4">
        <v>5</v>
      </c>
      <c r="C43" s="7" t="s">
        <v>81</v>
      </c>
      <c r="D43" s="24" t="s">
        <v>78</v>
      </c>
      <c r="E43" s="40">
        <v>117.96</v>
      </c>
      <c r="F43" s="17">
        <f>E43*4</f>
        <v>471.84</v>
      </c>
      <c r="G43" s="40">
        <v>143.49</v>
      </c>
      <c r="H43" s="17">
        <f>G43*4</f>
        <v>573.96</v>
      </c>
    </row>
    <row r="44" spans="1:11" x14ac:dyDescent="0.35">
      <c r="B44" s="4">
        <v>6</v>
      </c>
      <c r="C44" s="25" t="s">
        <v>82</v>
      </c>
      <c r="D44" s="24" t="s">
        <v>76</v>
      </c>
      <c r="E44" s="40">
        <v>112.91</v>
      </c>
      <c r="F44" s="17">
        <f>E44*2</f>
        <v>225.82</v>
      </c>
      <c r="G44" s="40">
        <v>136.68</v>
      </c>
      <c r="H44" s="17">
        <f>G44*2</f>
        <v>273.36</v>
      </c>
    </row>
    <row r="45" spans="1:11" x14ac:dyDescent="0.35">
      <c r="B45" s="4">
        <v>7</v>
      </c>
      <c r="C45" s="26" t="s">
        <v>83</v>
      </c>
      <c r="D45" s="24" t="s">
        <v>76</v>
      </c>
      <c r="E45" s="40">
        <v>112.91</v>
      </c>
      <c r="F45" s="17">
        <f>E45*2</f>
        <v>225.82</v>
      </c>
      <c r="G45" s="40">
        <v>136.68</v>
      </c>
      <c r="H45" s="17">
        <f>G45*2</f>
        <v>273.36</v>
      </c>
    </row>
    <row r="46" spans="1:11" x14ac:dyDescent="0.35">
      <c r="B46" s="4">
        <v>8</v>
      </c>
      <c r="C46" s="25" t="s">
        <v>84</v>
      </c>
      <c r="D46" s="24" t="s">
        <v>76</v>
      </c>
      <c r="E46" s="40">
        <v>109.53</v>
      </c>
      <c r="F46" s="17">
        <f>E46*2</f>
        <v>219.06</v>
      </c>
      <c r="G46" s="40">
        <v>132.16999999999999</v>
      </c>
      <c r="H46" s="17">
        <f>G46*2</f>
        <v>264.33999999999997</v>
      </c>
    </row>
    <row r="47" spans="1:11" x14ac:dyDescent="0.35">
      <c r="B47" s="4">
        <v>9</v>
      </c>
      <c r="C47" s="7" t="s">
        <v>85</v>
      </c>
      <c r="D47" s="24" t="s">
        <v>76</v>
      </c>
      <c r="E47" s="40">
        <v>109.53</v>
      </c>
      <c r="F47" s="17">
        <f>E47*2</f>
        <v>219.06</v>
      </c>
      <c r="G47" s="40">
        <v>132.16999999999999</v>
      </c>
      <c r="H47" s="17">
        <f>G47*2</f>
        <v>264.33999999999997</v>
      </c>
    </row>
    <row r="48" spans="1:11" x14ac:dyDescent="0.35">
      <c r="B48" s="4">
        <v>10</v>
      </c>
      <c r="C48" s="7" t="s">
        <v>86</v>
      </c>
      <c r="D48" s="24" t="s">
        <v>76</v>
      </c>
      <c r="E48" s="17">
        <v>99.33</v>
      </c>
      <c r="F48" s="17">
        <f>E48*2</f>
        <v>198.66</v>
      </c>
      <c r="G48" s="17">
        <v>118.6</v>
      </c>
      <c r="H48" s="17">
        <f>G48*2</f>
        <v>237.2</v>
      </c>
    </row>
    <row r="49" spans="2:11" x14ac:dyDescent="0.35">
      <c r="B49" s="4">
        <v>11</v>
      </c>
      <c r="C49" s="7" t="s">
        <v>87</v>
      </c>
      <c r="D49" s="24" t="s">
        <v>76</v>
      </c>
      <c r="E49" s="13">
        <v>99.33</v>
      </c>
      <c r="F49" s="13">
        <f t="shared" ref="F49:F56" si="1">E49*2</f>
        <v>198.66</v>
      </c>
      <c r="G49" s="13">
        <v>118.6</v>
      </c>
      <c r="H49" s="13">
        <f t="shared" ref="H49:H56" si="2">G49*2</f>
        <v>237.2</v>
      </c>
      <c r="I49" s="16"/>
      <c r="J49" s="16"/>
    </row>
    <row r="50" spans="2:11" x14ac:dyDescent="0.35">
      <c r="B50" s="4">
        <v>12</v>
      </c>
      <c r="C50" s="7" t="s">
        <v>88</v>
      </c>
      <c r="D50" s="24" t="s">
        <v>76</v>
      </c>
      <c r="E50" s="13">
        <v>95.91</v>
      </c>
      <c r="F50" s="13">
        <f t="shared" si="1"/>
        <v>191.82</v>
      </c>
      <c r="G50" s="13">
        <v>114.05</v>
      </c>
      <c r="H50" s="13">
        <f t="shared" si="2"/>
        <v>228.1</v>
      </c>
    </row>
    <row r="51" spans="2:11" x14ac:dyDescent="0.35">
      <c r="B51" s="4">
        <v>13</v>
      </c>
      <c r="C51" s="7" t="s">
        <v>89</v>
      </c>
      <c r="D51" s="24" t="s">
        <v>76</v>
      </c>
      <c r="E51" s="13">
        <v>95.91</v>
      </c>
      <c r="F51" s="13">
        <f t="shared" si="1"/>
        <v>191.82</v>
      </c>
      <c r="G51" s="13">
        <v>114.05</v>
      </c>
      <c r="H51" s="13">
        <f t="shared" si="2"/>
        <v>228.1</v>
      </c>
      <c r="I51" s="16"/>
      <c r="J51" s="16"/>
    </row>
    <row r="52" spans="2:11" x14ac:dyDescent="0.35">
      <c r="B52" s="4">
        <v>14</v>
      </c>
      <c r="C52" s="7" t="s">
        <v>90</v>
      </c>
      <c r="D52" s="24" t="s">
        <v>76</v>
      </c>
      <c r="E52" s="40">
        <v>93.65</v>
      </c>
      <c r="F52" s="13">
        <f t="shared" si="1"/>
        <v>187.3</v>
      </c>
      <c r="G52" s="40">
        <v>111.03</v>
      </c>
      <c r="H52" s="13">
        <f t="shared" si="2"/>
        <v>222.06</v>
      </c>
    </row>
    <row r="53" spans="2:11" x14ac:dyDescent="0.35">
      <c r="B53" s="4">
        <v>15</v>
      </c>
      <c r="C53" s="7" t="s">
        <v>91</v>
      </c>
      <c r="D53" s="24" t="s">
        <v>76</v>
      </c>
      <c r="E53" s="40">
        <v>66.53</v>
      </c>
      <c r="F53" s="13">
        <f t="shared" si="1"/>
        <v>133.06</v>
      </c>
      <c r="G53" s="40">
        <v>74.88</v>
      </c>
      <c r="H53" s="13">
        <f t="shared" si="2"/>
        <v>149.76</v>
      </c>
      <c r="I53" s="27"/>
      <c r="J53" s="27"/>
      <c r="K53" s="16"/>
    </row>
    <row r="54" spans="2:11" x14ac:dyDescent="0.35">
      <c r="B54" s="4">
        <v>16</v>
      </c>
      <c r="C54" s="7" t="s">
        <v>92</v>
      </c>
      <c r="D54" s="24" t="s">
        <v>76</v>
      </c>
      <c r="E54" s="40">
        <v>78.86</v>
      </c>
      <c r="F54" s="13">
        <f t="shared" si="1"/>
        <v>157.72</v>
      </c>
      <c r="G54" s="40">
        <v>91.24</v>
      </c>
      <c r="H54" s="13">
        <f t="shared" si="2"/>
        <v>182.48</v>
      </c>
    </row>
    <row r="55" spans="2:11" x14ac:dyDescent="0.35">
      <c r="B55" s="4">
        <v>17</v>
      </c>
      <c r="C55" s="7" t="s">
        <v>93</v>
      </c>
      <c r="D55" s="24" t="s">
        <v>76</v>
      </c>
      <c r="E55" s="40">
        <v>122.16</v>
      </c>
      <c r="F55" s="19">
        <f t="shared" si="1"/>
        <v>244.32</v>
      </c>
      <c r="G55" s="40">
        <v>149.03</v>
      </c>
      <c r="H55" s="19">
        <f t="shared" si="2"/>
        <v>298.06</v>
      </c>
      <c r="I55" s="27"/>
      <c r="J55" s="27"/>
      <c r="K55" s="16"/>
    </row>
    <row r="56" spans="2:11" x14ac:dyDescent="0.35">
      <c r="B56" s="4">
        <v>18</v>
      </c>
      <c r="C56" s="41" t="s">
        <v>94</v>
      </c>
      <c r="D56" s="24" t="s">
        <v>76</v>
      </c>
      <c r="E56" s="40">
        <v>66.53</v>
      </c>
      <c r="F56" s="13">
        <f t="shared" si="1"/>
        <v>133.06</v>
      </c>
      <c r="G56" s="40">
        <v>74.88</v>
      </c>
      <c r="H56" s="13">
        <f t="shared" si="2"/>
        <v>149.76</v>
      </c>
      <c r="I56" s="27"/>
      <c r="J56" s="27"/>
      <c r="K56" s="16"/>
    </row>
    <row r="57" spans="2:11" x14ac:dyDescent="0.35">
      <c r="B57" s="4">
        <v>19</v>
      </c>
      <c r="C57" s="7" t="s">
        <v>95</v>
      </c>
      <c r="D57" s="24" t="s">
        <v>78</v>
      </c>
      <c r="E57" s="40">
        <v>147.05000000000001</v>
      </c>
      <c r="F57" s="13">
        <f>E57*4</f>
        <v>588.20000000000005</v>
      </c>
      <c r="G57" s="40">
        <v>182.2</v>
      </c>
      <c r="H57" s="13">
        <f>G57*4</f>
        <v>728.8</v>
      </c>
    </row>
    <row r="58" spans="2:11" x14ac:dyDescent="0.35">
      <c r="B58" s="4">
        <v>20</v>
      </c>
      <c r="C58" s="7" t="s">
        <v>96</v>
      </c>
      <c r="D58" s="24" t="s">
        <v>78</v>
      </c>
      <c r="E58" s="40">
        <v>135.94999999999999</v>
      </c>
      <c r="F58" s="13">
        <f>E58*4</f>
        <v>543.79999999999995</v>
      </c>
      <c r="G58" s="40">
        <v>167.45</v>
      </c>
      <c r="H58" s="13">
        <f>G58*4</f>
        <v>669.8</v>
      </c>
    </row>
    <row r="59" spans="2:11" x14ac:dyDescent="0.35">
      <c r="B59" s="4">
        <v>21</v>
      </c>
      <c r="C59" s="7" t="s">
        <v>97</v>
      </c>
      <c r="D59" s="24" t="s">
        <v>78</v>
      </c>
      <c r="E59" s="40">
        <v>142.56</v>
      </c>
      <c r="F59" s="13">
        <f>E59*4</f>
        <v>570.24</v>
      </c>
      <c r="G59" s="40">
        <v>176.23</v>
      </c>
      <c r="H59" s="13">
        <f>G59*4</f>
        <v>704.92</v>
      </c>
    </row>
    <row r="60" spans="2:11" x14ac:dyDescent="0.35">
      <c r="B60" s="4">
        <v>23</v>
      </c>
      <c r="C60" s="7" t="s">
        <v>98</v>
      </c>
      <c r="D60" s="24" t="s">
        <v>76</v>
      </c>
      <c r="E60" s="40">
        <v>72.760000000000005</v>
      </c>
      <c r="F60" s="13">
        <f>E60*2</f>
        <v>145.52000000000001</v>
      </c>
      <c r="G60" s="40">
        <v>83.22</v>
      </c>
      <c r="H60" s="13">
        <f>G60*2</f>
        <v>166.44</v>
      </c>
      <c r="I60" s="27"/>
      <c r="J60" s="27"/>
      <c r="K60" s="16"/>
    </row>
    <row r="61" spans="2:11" x14ac:dyDescent="0.35">
      <c r="B61" s="4">
        <v>24</v>
      </c>
      <c r="C61" s="7" t="s">
        <v>99</v>
      </c>
      <c r="D61" s="24" t="s">
        <v>76</v>
      </c>
      <c r="E61" s="40">
        <v>66.53</v>
      </c>
      <c r="F61" s="13">
        <f>E61*2</f>
        <v>133.06</v>
      </c>
      <c r="G61" s="40">
        <v>74.88</v>
      </c>
      <c r="H61" s="13">
        <f>G61*2</f>
        <v>149.76</v>
      </c>
      <c r="I61" s="27"/>
      <c r="J61" s="27"/>
      <c r="K61" s="16"/>
    </row>
    <row r="62" spans="2:11" x14ac:dyDescent="0.35">
      <c r="B62" s="42"/>
      <c r="C62" s="43"/>
      <c r="D62" s="43"/>
      <c r="E62" s="29" t="s">
        <v>100</v>
      </c>
      <c r="F62" s="30">
        <f>SUM(F39:F61)</f>
        <v>6670.880000000001</v>
      </c>
      <c r="G62" s="29" t="s">
        <v>100</v>
      </c>
      <c r="H62" s="31">
        <f>SUM(H39:H61)</f>
        <v>8064.7000000000025</v>
      </c>
      <c r="I62" s="27"/>
    </row>
    <row r="63" spans="2:11" x14ac:dyDescent="0.35">
      <c r="B63" s="49" t="s">
        <v>67</v>
      </c>
      <c r="C63" s="50"/>
      <c r="D63" s="50"/>
      <c r="E63" s="50"/>
      <c r="F63" s="50"/>
      <c r="G63" s="51"/>
      <c r="H63" s="31">
        <f>H62</f>
        <v>8064.7000000000025</v>
      </c>
    </row>
    <row r="65" spans="2:10" x14ac:dyDescent="0.35">
      <c r="B65" s="58" t="s">
        <v>68</v>
      </c>
      <c r="C65" s="58"/>
      <c r="D65" s="58"/>
      <c r="E65" s="58"/>
      <c r="F65" s="58"/>
      <c r="G65" s="58"/>
      <c r="H65" s="58"/>
    </row>
    <row r="66" spans="2:10" x14ac:dyDescent="0.35">
      <c r="B66" s="59" t="s">
        <v>69</v>
      </c>
      <c r="C66" s="59" t="s">
        <v>70</v>
      </c>
      <c r="D66" s="61" t="s">
        <v>101</v>
      </c>
      <c r="E66" s="63" t="s">
        <v>72</v>
      </c>
      <c r="F66" s="63"/>
      <c r="G66" s="64" t="s">
        <v>73</v>
      </c>
      <c r="H66" s="65"/>
    </row>
    <row r="67" spans="2:10" ht="24" customHeight="1" x14ac:dyDescent="0.35">
      <c r="B67" s="60"/>
      <c r="C67" s="60"/>
      <c r="D67" s="62"/>
      <c r="E67" s="12" t="s">
        <v>74</v>
      </c>
      <c r="F67" s="12" t="s">
        <v>8</v>
      </c>
      <c r="G67" s="12" t="s">
        <v>74</v>
      </c>
      <c r="H67" s="12" t="s">
        <v>8</v>
      </c>
    </row>
    <row r="68" spans="2:10" x14ac:dyDescent="0.35">
      <c r="B68" s="38">
        <v>1</v>
      </c>
      <c r="C68" s="7" t="s">
        <v>102</v>
      </c>
      <c r="D68" s="24" t="s">
        <v>103</v>
      </c>
      <c r="E68" s="37">
        <v>112.13</v>
      </c>
      <c r="F68" s="39">
        <f>E68*2</f>
        <v>224.26</v>
      </c>
      <c r="G68" s="37">
        <v>182.7</v>
      </c>
      <c r="H68" s="39">
        <f>G68*2</f>
        <v>365.4</v>
      </c>
    </row>
    <row r="69" spans="2:10" x14ac:dyDescent="0.35">
      <c r="B69" s="38">
        <v>2</v>
      </c>
      <c r="C69" s="7" t="s">
        <v>104</v>
      </c>
      <c r="D69" s="24" t="s">
        <v>103</v>
      </c>
      <c r="E69" s="37">
        <v>112.13</v>
      </c>
      <c r="F69" s="39">
        <f>E69*2</f>
        <v>224.26</v>
      </c>
      <c r="G69" s="37">
        <v>182.7</v>
      </c>
      <c r="H69" s="39">
        <f>G69*2</f>
        <v>365.4</v>
      </c>
    </row>
    <row r="70" spans="2:10" x14ac:dyDescent="0.35">
      <c r="B70" s="49" t="s">
        <v>67</v>
      </c>
      <c r="C70" s="50"/>
      <c r="D70" s="50"/>
      <c r="E70" s="50"/>
      <c r="F70" s="50"/>
      <c r="G70" s="51"/>
      <c r="H70" s="31">
        <f>H68+H69</f>
        <v>730.8</v>
      </c>
    </row>
    <row r="71" spans="2:10" x14ac:dyDescent="0.35">
      <c r="B71" s="18"/>
      <c r="C71" s="18"/>
      <c r="D71" s="18"/>
      <c r="E71" s="18"/>
      <c r="F71" s="18"/>
      <c r="G71" s="18"/>
      <c r="H71" s="18"/>
    </row>
    <row r="72" spans="2:10" x14ac:dyDescent="0.35">
      <c r="B72" s="18"/>
      <c r="C72" s="18"/>
      <c r="D72" s="18"/>
      <c r="E72" s="18"/>
      <c r="F72" s="18"/>
      <c r="G72" s="18"/>
      <c r="H72" s="18"/>
    </row>
    <row r="73" spans="2:10" x14ac:dyDescent="0.35">
      <c r="B73" s="58" t="s">
        <v>68</v>
      </c>
      <c r="C73" s="58"/>
      <c r="D73" s="58"/>
      <c r="E73" s="58"/>
      <c r="F73" s="58"/>
      <c r="G73" s="58"/>
      <c r="H73" s="58"/>
    </row>
    <row r="74" spans="2:10" x14ac:dyDescent="0.35">
      <c r="B74" s="59" t="s">
        <v>69</v>
      </c>
      <c r="C74" s="59" t="s">
        <v>70</v>
      </c>
      <c r="D74" s="61" t="s">
        <v>105</v>
      </c>
      <c r="E74" s="63" t="s">
        <v>72</v>
      </c>
      <c r="F74" s="63"/>
      <c r="G74" s="64" t="s">
        <v>73</v>
      </c>
      <c r="H74" s="65"/>
    </row>
    <row r="75" spans="2:10" ht="25.5" customHeight="1" x14ac:dyDescent="0.35">
      <c r="B75" s="60"/>
      <c r="C75" s="60"/>
      <c r="D75" s="62"/>
      <c r="E75" s="10" t="s">
        <v>106</v>
      </c>
      <c r="F75" s="11" t="s">
        <v>8</v>
      </c>
      <c r="G75" s="10" t="s">
        <v>106</v>
      </c>
      <c r="H75" s="11" t="s">
        <v>8</v>
      </c>
    </row>
    <row r="76" spans="2:10" x14ac:dyDescent="0.35">
      <c r="B76" s="70">
        <v>1</v>
      </c>
      <c r="C76" s="72" t="s">
        <v>107</v>
      </c>
      <c r="D76" s="77">
        <v>10</v>
      </c>
      <c r="E76" s="75">
        <v>340.01</v>
      </c>
      <c r="F76" s="73">
        <f>E76*D76</f>
        <v>3400.1</v>
      </c>
      <c r="G76" s="75">
        <v>638.42999999999995</v>
      </c>
      <c r="H76" s="73">
        <f>G76*D76</f>
        <v>6384.2999999999993</v>
      </c>
    </row>
    <row r="77" spans="2:10" x14ac:dyDescent="0.35">
      <c r="B77" s="71"/>
      <c r="C77" s="72"/>
      <c r="D77" s="78"/>
      <c r="E77" s="76"/>
      <c r="F77" s="74"/>
      <c r="G77" s="76"/>
      <c r="H77" s="74"/>
    </row>
    <row r="78" spans="2:10" x14ac:dyDescent="0.35">
      <c r="B78" s="49" t="s">
        <v>67</v>
      </c>
      <c r="C78" s="50"/>
      <c r="D78" s="50"/>
      <c r="E78" s="50"/>
      <c r="F78" s="50"/>
      <c r="G78" s="51"/>
      <c r="H78" s="31">
        <f>H76+H77</f>
        <v>6384.2999999999993</v>
      </c>
    </row>
    <row r="80" spans="2:10" x14ac:dyDescent="0.35">
      <c r="I80" s="9"/>
      <c r="J80" s="9"/>
    </row>
    <row r="81" spans="5:10" x14ac:dyDescent="0.35">
      <c r="F81" s="32"/>
      <c r="G81" s="33" t="s">
        <v>108</v>
      </c>
      <c r="H81" s="34">
        <f>H34+H62+H70+H78</f>
        <v>602449.34000000008</v>
      </c>
      <c r="I81" s="27"/>
      <c r="J81" s="27"/>
    </row>
    <row r="82" spans="5:10" x14ac:dyDescent="0.35">
      <c r="F82" s="58" t="s">
        <v>109</v>
      </c>
      <c r="G82" s="58"/>
      <c r="H82" s="31">
        <f>H81*12</f>
        <v>7229392.080000001</v>
      </c>
      <c r="I82" s="27"/>
      <c r="J82" s="27"/>
    </row>
    <row r="83" spans="5:10" x14ac:dyDescent="0.35">
      <c r="F83" s="58" t="s">
        <v>110</v>
      </c>
      <c r="G83" s="58"/>
      <c r="H83" s="31">
        <f>H82*5</f>
        <v>36146960.400000006</v>
      </c>
      <c r="I83" s="16"/>
      <c r="J83" s="16"/>
    </row>
    <row r="87" spans="5:10" x14ac:dyDescent="0.35">
      <c r="E87" s="28"/>
      <c r="F87" s="28"/>
      <c r="G87" s="28"/>
      <c r="H87" s="28"/>
    </row>
  </sheetData>
  <mergeCells count="64">
    <mergeCell ref="A12:A32"/>
    <mergeCell ref="A5:A11"/>
    <mergeCell ref="C4:D4"/>
    <mergeCell ref="C5:D5"/>
    <mergeCell ref="C6:D6"/>
    <mergeCell ref="C7:D7"/>
    <mergeCell ref="C8:D8"/>
    <mergeCell ref="C9:D9"/>
    <mergeCell ref="C10:D10"/>
    <mergeCell ref="C11:D11"/>
    <mergeCell ref="C18:D18"/>
    <mergeCell ref="C23:D23"/>
    <mergeCell ref="C20:D20"/>
    <mergeCell ref="C21:D21"/>
    <mergeCell ref="C22:D22"/>
    <mergeCell ref="C19:D19"/>
    <mergeCell ref="C13:D13"/>
    <mergeCell ref="C14:D14"/>
    <mergeCell ref="C15:D15"/>
    <mergeCell ref="C16:D16"/>
    <mergeCell ref="B36:H36"/>
    <mergeCell ref="C33:D33"/>
    <mergeCell ref="F82:G82"/>
    <mergeCell ref="F83:G83"/>
    <mergeCell ref="B73:H73"/>
    <mergeCell ref="B74:B75"/>
    <mergeCell ref="C74:C75"/>
    <mergeCell ref="D74:D75"/>
    <mergeCell ref="E74:F74"/>
    <mergeCell ref="G74:H74"/>
    <mergeCell ref="B76:B77"/>
    <mergeCell ref="B78:G78"/>
    <mergeCell ref="C76:C77"/>
    <mergeCell ref="H76:H77"/>
    <mergeCell ref="G76:G77"/>
    <mergeCell ref="F76:F77"/>
    <mergeCell ref="E76:E77"/>
    <mergeCell ref="D76:D77"/>
    <mergeCell ref="B63:G63"/>
    <mergeCell ref="E37:F37"/>
    <mergeCell ref="D37:D38"/>
    <mergeCell ref="C37:C38"/>
    <mergeCell ref="B37:B38"/>
    <mergeCell ref="B66:B67"/>
    <mergeCell ref="C66:C67"/>
    <mergeCell ref="D66:D67"/>
    <mergeCell ref="E66:F66"/>
    <mergeCell ref="G66:H66"/>
    <mergeCell ref="B2:K2"/>
    <mergeCell ref="C3:D3"/>
    <mergeCell ref="B70:G70"/>
    <mergeCell ref="C29:D29"/>
    <mergeCell ref="C30:D30"/>
    <mergeCell ref="C31:D31"/>
    <mergeCell ref="C32:D32"/>
    <mergeCell ref="C24:D24"/>
    <mergeCell ref="C25:D25"/>
    <mergeCell ref="C26:D26"/>
    <mergeCell ref="C27:D27"/>
    <mergeCell ref="C28:D28"/>
    <mergeCell ref="C17:D17"/>
    <mergeCell ref="C12:D12"/>
    <mergeCell ref="G37:H37"/>
    <mergeCell ref="B65:H65"/>
  </mergeCells>
  <pageMargins left="0.51181102362204722" right="0.51181102362204722" top="0.78740157480314965" bottom="0.78740157480314965" header="0.31496062992125984" footer="0.31496062992125984"/>
  <pageSetup paperSize="9" scale="40" orientation="landscape" r:id="rId1"/>
  <headerFooter>
    <oddHeader>&amp;R&amp;"Aptos"&amp;12&amp;K000000 #RESTRITA&amp;1#_x000D_</oddHeader>
  </headerFooter>
  <rowBreaks count="1" manualBreakCount="1">
    <brk id="35" max="16383" man="1"/>
  </rowBreaks>
  <ignoredErrors>
    <ignoredError sqref="F53:F6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50DE57-1BFC-4BA3-9541-8790BBA6C88B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9210fad-a376-40a5-8bac-6aed6b12b225"/>
    <ds:schemaRef ds:uri="http://schemas.microsoft.com/office/2006/documentManagement/types"/>
    <ds:schemaRef ds:uri="http://purl.org/dc/elements/1.1/"/>
    <ds:schemaRef ds:uri="f4335c42-f9fe-4e09-82f5-521bd8ecf312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26C7F25-0377-49B8-84EB-498AA3A4F7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388300-8766-4336-AE06-67DEB76400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10fad-a376-40a5-8bac-6aed6b12b225"/>
    <ds:schemaRef ds:uri="f4335c42-f9fe-4e09-82f5-521bd8ecf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</vt:lpstr>
      <vt:lpstr>'ANEXO I'!Area_de_impressao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cp:keywords/>
  <dc:description/>
  <cp:lastModifiedBy>Michelle Teixeira de Sousa</cp:lastModifiedBy>
  <cp:revision/>
  <dcterms:created xsi:type="dcterms:W3CDTF">2015-06-05T18:19:34Z</dcterms:created>
  <dcterms:modified xsi:type="dcterms:W3CDTF">2026-06-18T17:17:09Z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0x010100E6636C86739BF04C83832D23717093D7</vt:lpwstr>
  </property>
  <property fmtid="{D5CDD505-2E9C-101B-9397-08002B2CF9AE}" pid="3" name="MSIP_Label_d3f3f58f-eb93-402e-9ff8-82fbde51d549_Enabled">
    <vt:lpwstr>true</vt:lpwstr>
  </property>
  <property fmtid="{D5CDD505-2E9C-101B-9397-08002B2CF9AE}" pid="4" name="MSIP_Label_d3f3f58f-eb93-402e-9ff8-82fbde51d549_SetDate">
    <vt:lpwstr>2026-03-23T14:50:57Z</vt:lpwstr>
  </property>
  <property fmtid="{D5CDD505-2E9C-101B-9397-08002B2CF9AE}" pid="5" name="MSIP_Label_d3f3f58f-eb93-402e-9ff8-82fbde51d549_Method">
    <vt:lpwstr>Privileged</vt:lpwstr>
  </property>
  <property fmtid="{D5CDD505-2E9C-101B-9397-08002B2CF9AE}" pid="6" name="MSIP_Label_d3f3f58f-eb93-402e-9ff8-82fbde51d549_Name">
    <vt:lpwstr>CLASSIFICAÇÃO RESTRITA</vt:lpwstr>
  </property>
  <property fmtid="{D5CDD505-2E9C-101B-9397-08002B2CF9AE}" pid="7" name="MSIP_Label_d3f3f58f-eb93-402e-9ff8-82fbde51d549_SiteId">
    <vt:lpwstr>ec8a6a0a-d9e4-4c1e-b499-6b85ac95eddf</vt:lpwstr>
  </property>
  <property fmtid="{D5CDD505-2E9C-101B-9397-08002B2CF9AE}" pid="8" name="MSIP_Label_d3f3f58f-eb93-402e-9ff8-82fbde51d549_ActionId">
    <vt:lpwstr>5b582bfc-8c16-45e0-aac6-ec14664e2dd0</vt:lpwstr>
  </property>
  <property fmtid="{D5CDD505-2E9C-101B-9397-08002B2CF9AE}" pid="9" name="MSIP_Label_d3f3f58f-eb93-402e-9ff8-82fbde51d549_ContentBits">
    <vt:lpwstr>1</vt:lpwstr>
  </property>
  <property fmtid="{D5CDD505-2E9C-101B-9397-08002B2CF9AE}" pid="10" name="MSIP_Label_d3f3f58f-eb93-402e-9ff8-82fbde51d549_Tag">
    <vt:lpwstr>10, 0, 1, 1</vt:lpwstr>
  </property>
  <property fmtid="{D5CDD505-2E9C-101B-9397-08002B2CF9AE}" pid="11" name="MediaServiceImageTags">
    <vt:lpwstr/>
  </property>
</Properties>
</file>